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hivangi Trivedi\Downloads\"/>
    </mc:Choice>
  </mc:AlternateContent>
  <bookViews>
    <workbookView xWindow="0" yWindow="0" windowWidth="19200" windowHeight="8300"/>
  </bookViews>
  <sheets>
    <sheet name="Group Details" sheetId="1" r:id="rId1"/>
    <sheet name="HDFC Historical Data" sheetId="2" r:id="rId2"/>
    <sheet name="ONGC Historical Data" sheetId="3" r:id="rId3"/>
    <sheet name="Spice Jet Historical Data" sheetId="4" r:id="rId4"/>
    <sheet name="SharpeRatio Analysis" sheetId="5" r:id="rId5"/>
    <sheet name="Portfolio Data Inv D" sheetId="6" r:id="rId6"/>
    <sheet name="Portfolio Data Inv E" sheetId="7" r:id="rId7"/>
    <sheet name="Portfolio Data Inv F" sheetId="8" r:id="rId8"/>
  </sheets>
  <calcPr calcId="162913"/>
</workbook>
</file>

<file path=xl/calcChain.xml><?xml version="1.0" encoding="utf-8"?>
<calcChain xmlns="http://schemas.openxmlformats.org/spreadsheetml/2006/main">
  <c r="B7" i="5" l="1"/>
  <c r="G3" i="8" l="1"/>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H65" i="8" s="1"/>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G138" i="8"/>
  <c r="G139" i="8"/>
  <c r="G140" i="8"/>
  <c r="G141" i="8"/>
  <c r="G142" i="8"/>
  <c r="G143" i="8"/>
  <c r="G144" i="8"/>
  <c r="G145" i="8"/>
  <c r="G146" i="8"/>
  <c r="G147" i="8"/>
  <c r="G148" i="8"/>
  <c r="G149"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 i="8"/>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4" i="8"/>
  <c r="E65" i="8"/>
  <c r="E66" i="8"/>
  <c r="E67" i="8"/>
  <c r="E68" i="8"/>
  <c r="E69" i="8"/>
  <c r="E70" i="8"/>
  <c r="E71" i="8"/>
  <c r="E72" i="8"/>
  <c r="E73" i="8"/>
  <c r="E74" i="8"/>
  <c r="E75" i="8"/>
  <c r="E76" i="8"/>
  <c r="E77" i="8"/>
  <c r="E78" i="8"/>
  <c r="E79" i="8"/>
  <c r="E80" i="8"/>
  <c r="E81" i="8"/>
  <c r="E82" i="8"/>
  <c r="E83" i="8"/>
  <c r="E84" i="8"/>
  <c r="E85" i="8"/>
  <c r="E86" i="8"/>
  <c r="E87" i="8"/>
  <c r="E88" i="8"/>
  <c r="E89" i="8"/>
  <c r="E90" i="8"/>
  <c r="E91" i="8"/>
  <c r="E92" i="8"/>
  <c r="E93" i="8"/>
  <c r="E94" i="8"/>
  <c r="E95" i="8"/>
  <c r="E96" i="8"/>
  <c r="E97" i="8"/>
  <c r="E98" i="8"/>
  <c r="E99" i="8"/>
  <c r="E100" i="8"/>
  <c r="E101" i="8"/>
  <c r="E102" i="8"/>
  <c r="E103" i="8"/>
  <c r="E104" i="8"/>
  <c r="E105" i="8"/>
  <c r="E106" i="8"/>
  <c r="E107" i="8"/>
  <c r="E108" i="8"/>
  <c r="E109" i="8"/>
  <c r="E110" i="8"/>
  <c r="E111" i="8"/>
  <c r="E112" i="8"/>
  <c r="E113" i="8"/>
  <c r="E114" i="8"/>
  <c r="E115" i="8"/>
  <c r="E116" i="8"/>
  <c r="E117" i="8"/>
  <c r="E118" i="8"/>
  <c r="E119" i="8"/>
  <c r="E120" i="8"/>
  <c r="E121" i="8"/>
  <c r="E122" i="8"/>
  <c r="E123" i="8"/>
  <c r="E124" i="8"/>
  <c r="E125" i="8"/>
  <c r="E126" i="8"/>
  <c r="E127" i="8"/>
  <c r="E128" i="8"/>
  <c r="E129" i="8"/>
  <c r="E130" i="8"/>
  <c r="E131" i="8"/>
  <c r="E132" i="8"/>
  <c r="E133" i="8"/>
  <c r="E134" i="8"/>
  <c r="E135" i="8"/>
  <c r="E136" i="8"/>
  <c r="E137" i="8"/>
  <c r="E138" i="8"/>
  <c r="E139" i="8"/>
  <c r="E140" i="8"/>
  <c r="E141" i="8"/>
  <c r="E142" i="8"/>
  <c r="E143" i="8"/>
  <c r="E144" i="8"/>
  <c r="E145" i="8"/>
  <c r="E146" i="8"/>
  <c r="E147" i="8"/>
  <c r="E148" i="8"/>
  <c r="E149" i="8"/>
  <c r="E150" i="8"/>
  <c r="E151" i="8"/>
  <c r="E152" i="8"/>
  <c r="E153" i="8"/>
  <c r="E154" i="8"/>
  <c r="E155" i="8"/>
  <c r="E156" i="8"/>
  <c r="E157" i="8"/>
  <c r="E158" i="8"/>
  <c r="E159" i="8"/>
  <c r="E160" i="8"/>
  <c r="E161" i="8"/>
  <c r="E162" i="8"/>
  <c r="E163" i="8"/>
  <c r="E164" i="8"/>
  <c r="E165" i="8"/>
  <c r="E166" i="8"/>
  <c r="E167" i="8"/>
  <c r="E168" i="8"/>
  <c r="E169" i="8"/>
  <c r="E170" i="8"/>
  <c r="E171" i="8"/>
  <c r="E172" i="8"/>
  <c r="E173" i="8"/>
  <c r="E174" i="8"/>
  <c r="E175" i="8"/>
  <c r="E176" i="8"/>
  <c r="E177" i="8"/>
  <c r="E178" i="8"/>
  <c r="E179" i="8"/>
  <c r="E180" i="8"/>
  <c r="E181" i="8"/>
  <c r="E182" i="8"/>
  <c r="E183" i="8"/>
  <c r="E184" i="8"/>
  <c r="E185" i="8"/>
  <c r="E186" i="8"/>
  <c r="E187" i="8"/>
  <c r="E188" i="8"/>
  <c r="E189" i="8"/>
  <c r="E190" i="8"/>
  <c r="E191" i="8"/>
  <c r="E192" i="8"/>
  <c r="E193" i="8"/>
  <c r="E194" i="8"/>
  <c r="E195" i="8"/>
  <c r="E196" i="8"/>
  <c r="E197" i="8"/>
  <c r="E198" i="8"/>
  <c r="E199" i="8"/>
  <c r="E200" i="8"/>
  <c r="E201" i="8"/>
  <c r="E202" i="8"/>
  <c r="E203" i="8"/>
  <c r="E204" i="8"/>
  <c r="E205" i="8"/>
  <c r="E206" i="8"/>
  <c r="E207" i="8"/>
  <c r="E208" i="8"/>
  <c r="E209" i="8"/>
  <c r="E210" i="8"/>
  <c r="E211" i="8"/>
  <c r="E212" i="8"/>
  <c r="E213" i="8"/>
  <c r="E214" i="8"/>
  <c r="E215" i="8"/>
  <c r="E216" i="8"/>
  <c r="E217" i="8"/>
  <c r="E218" i="8"/>
  <c r="E219" i="8"/>
  <c r="E220" i="8"/>
  <c r="E221" i="8"/>
  <c r="E222" i="8"/>
  <c r="E223" i="8"/>
  <c r="E224" i="8"/>
  <c r="E225" i="8"/>
  <c r="E226" i="8"/>
  <c r="E227" i="8"/>
  <c r="E228" i="8"/>
  <c r="E229" i="8"/>
  <c r="E230" i="8"/>
  <c r="E231" i="8"/>
  <c r="E232" i="8"/>
  <c r="E233" i="8"/>
  <c r="E234" i="8"/>
  <c r="E235" i="8"/>
  <c r="E236" i="8"/>
  <c r="E237" i="8"/>
  <c r="E238" i="8"/>
  <c r="E239" i="8"/>
  <c r="E240" i="8"/>
  <c r="E241" i="8"/>
  <c r="E242" i="8"/>
  <c r="E243" i="8"/>
  <c r="E244" i="8"/>
  <c r="E245" i="8"/>
  <c r="E246" i="8"/>
  <c r="E247" i="8"/>
  <c r="E2"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197" i="8"/>
  <c r="D198" i="8"/>
  <c r="D199" i="8"/>
  <c r="D200" i="8"/>
  <c r="D201" i="8"/>
  <c r="D202" i="8"/>
  <c r="D203" i="8"/>
  <c r="D204" i="8"/>
  <c r="D205" i="8"/>
  <c r="D206" i="8"/>
  <c r="D207" i="8"/>
  <c r="D208" i="8"/>
  <c r="D209" i="8"/>
  <c r="D210" i="8"/>
  <c r="D211" i="8"/>
  <c r="D212" i="8"/>
  <c r="D213" i="8"/>
  <c r="D214" i="8"/>
  <c r="D215" i="8"/>
  <c r="D216" i="8"/>
  <c r="D217" i="8"/>
  <c r="D218" i="8"/>
  <c r="D219" i="8"/>
  <c r="D220" i="8"/>
  <c r="D221" i="8"/>
  <c r="D222" i="8"/>
  <c r="D223" i="8"/>
  <c r="D224" i="8"/>
  <c r="D225" i="8"/>
  <c r="D226" i="8"/>
  <c r="D227" i="8"/>
  <c r="D228" i="8"/>
  <c r="D229" i="8"/>
  <c r="D230" i="8"/>
  <c r="D231" i="8"/>
  <c r="D232" i="8"/>
  <c r="D233" i="8"/>
  <c r="D234" i="8"/>
  <c r="D235" i="8"/>
  <c r="D236" i="8"/>
  <c r="D237" i="8"/>
  <c r="D238" i="8"/>
  <c r="D239" i="8"/>
  <c r="D240" i="8"/>
  <c r="D241" i="8"/>
  <c r="D242" i="8"/>
  <c r="D243" i="8"/>
  <c r="D244" i="8"/>
  <c r="D245" i="8"/>
  <c r="D246" i="8"/>
  <c r="D247" i="8"/>
  <c r="D3" i="8"/>
  <c r="G3" i="7"/>
  <c r="G4" i="7"/>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 i="7"/>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3" i="7"/>
  <c r="D4" i="7"/>
  <c r="D5" i="7"/>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208" i="7"/>
  <c r="D209" i="7"/>
  <c r="D210" i="7"/>
  <c r="D211" i="7"/>
  <c r="D212" i="7"/>
  <c r="D213" i="7"/>
  <c r="D214" i="7"/>
  <c r="D215" i="7"/>
  <c r="D216" i="7"/>
  <c r="D217" i="7"/>
  <c r="D218" i="7"/>
  <c r="D219" i="7"/>
  <c r="D220" i="7"/>
  <c r="D221" i="7"/>
  <c r="D222" i="7"/>
  <c r="D223" i="7"/>
  <c r="D224" i="7"/>
  <c r="D225" i="7"/>
  <c r="D226" i="7"/>
  <c r="D227" i="7"/>
  <c r="D228" i="7"/>
  <c r="D229" i="7"/>
  <c r="D230" i="7"/>
  <c r="D231" i="7"/>
  <c r="D232" i="7"/>
  <c r="D233" i="7"/>
  <c r="D234" i="7"/>
  <c r="D235" i="7"/>
  <c r="D236" i="7"/>
  <c r="D237" i="7"/>
  <c r="D238" i="7"/>
  <c r="D239" i="7"/>
  <c r="D240" i="7"/>
  <c r="D241" i="7"/>
  <c r="D242" i="7"/>
  <c r="D243" i="7"/>
  <c r="D244" i="7"/>
  <c r="D245" i="7"/>
  <c r="D246" i="7"/>
  <c r="D247" i="7"/>
  <c r="D3" i="7"/>
  <c r="E2" i="7"/>
  <c r="G3" i="6"/>
  <c r="G4" i="6"/>
  <c r="G5" i="6"/>
  <c r="G6" i="6"/>
  <c r="G7" i="6"/>
  <c r="G8" i="6"/>
  <c r="G9" i="6"/>
  <c r="G10" i="6"/>
  <c r="G11" i="6"/>
  <c r="G12" i="6"/>
  <c r="G13" i="6"/>
  <c r="G14" i="6"/>
  <c r="G15" i="6"/>
  <c r="G16" i="6"/>
  <c r="G17" i="6"/>
  <c r="G18" i="6"/>
  <c r="G19" i="6"/>
  <c r="G20" i="6"/>
  <c r="G21" i="6"/>
  <c r="G22" i="6"/>
  <c r="H22" i="6" s="1"/>
  <c r="G23" i="6"/>
  <c r="G24" i="6"/>
  <c r="G25" i="6"/>
  <c r="G26" i="6"/>
  <c r="G27" i="6"/>
  <c r="G28" i="6"/>
  <c r="G29" i="6"/>
  <c r="G30" i="6"/>
  <c r="H30" i="6" s="1"/>
  <c r="G31" i="6"/>
  <c r="G32" i="6"/>
  <c r="G33" i="6"/>
  <c r="G34" i="6"/>
  <c r="G35" i="6"/>
  <c r="G36" i="6"/>
  <c r="G37" i="6"/>
  <c r="G38" i="6"/>
  <c r="H38" i="6" s="1"/>
  <c r="G39" i="6"/>
  <c r="G40" i="6"/>
  <c r="G41" i="6"/>
  <c r="G42" i="6"/>
  <c r="G43" i="6"/>
  <c r="G44" i="6"/>
  <c r="G45" i="6"/>
  <c r="G46" i="6"/>
  <c r="H46" i="6" s="1"/>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 i="6"/>
  <c r="H225" i="8"/>
  <c r="H20" i="8"/>
  <c r="H196" i="7"/>
  <c r="H124" i="7"/>
  <c r="F247" i="6"/>
  <c r="D247" i="6"/>
  <c r="E247" i="6" s="1"/>
  <c r="H247" i="6" s="1"/>
  <c r="F246" i="6"/>
  <c r="D246" i="6"/>
  <c r="E246" i="6" s="1"/>
  <c r="F245" i="6"/>
  <c r="D245" i="6"/>
  <c r="E245" i="6" s="1"/>
  <c r="F244" i="6"/>
  <c r="E244" i="6"/>
  <c r="H244" i="6" s="1"/>
  <c r="D244" i="6"/>
  <c r="F243" i="6"/>
  <c r="D243" i="6"/>
  <c r="E243" i="6" s="1"/>
  <c r="H243" i="6" s="1"/>
  <c r="F242" i="6"/>
  <c r="D242" i="6"/>
  <c r="E242" i="6" s="1"/>
  <c r="F241" i="6"/>
  <c r="D241" i="6"/>
  <c r="E241" i="6" s="1"/>
  <c r="H241" i="6" s="1"/>
  <c r="F240" i="6"/>
  <c r="E240" i="6"/>
  <c r="D240" i="6"/>
  <c r="F239" i="6"/>
  <c r="D239" i="6"/>
  <c r="E239" i="6" s="1"/>
  <c r="F238" i="6"/>
  <c r="D238" i="6"/>
  <c r="E238" i="6" s="1"/>
  <c r="F237" i="6"/>
  <c r="E237" i="6"/>
  <c r="H237" i="6" s="1"/>
  <c r="D237" i="6"/>
  <c r="H236" i="6"/>
  <c r="F236" i="6"/>
  <c r="E236" i="6"/>
  <c r="D236" i="6"/>
  <c r="F235" i="6"/>
  <c r="E235" i="6"/>
  <c r="D235" i="6"/>
  <c r="F234" i="6"/>
  <c r="D234" i="6"/>
  <c r="E234" i="6" s="1"/>
  <c r="F233" i="6"/>
  <c r="D233" i="6"/>
  <c r="E233" i="6" s="1"/>
  <c r="H233" i="6" s="1"/>
  <c r="F232" i="6"/>
  <c r="D232" i="6"/>
  <c r="E232" i="6" s="1"/>
  <c r="H232" i="6" s="1"/>
  <c r="F231" i="6"/>
  <c r="E231" i="6"/>
  <c r="D231" i="6"/>
  <c r="F230" i="6"/>
  <c r="D230" i="6"/>
  <c r="E230" i="6" s="1"/>
  <c r="F229" i="6"/>
  <c r="E229" i="6"/>
  <c r="D229" i="6"/>
  <c r="F228" i="6"/>
  <c r="E228" i="6"/>
  <c r="H228" i="6" s="1"/>
  <c r="D228" i="6"/>
  <c r="F227" i="6"/>
  <c r="E227" i="6"/>
  <c r="H227" i="6" s="1"/>
  <c r="D227" i="6"/>
  <c r="F226" i="6"/>
  <c r="D226" i="6"/>
  <c r="E226" i="6" s="1"/>
  <c r="F225" i="6"/>
  <c r="D225" i="6"/>
  <c r="E225" i="6" s="1"/>
  <c r="H225" i="6" s="1"/>
  <c r="F224" i="6"/>
  <c r="D224" i="6"/>
  <c r="E224" i="6" s="1"/>
  <c r="H224" i="6" s="1"/>
  <c r="F223" i="6"/>
  <c r="E223" i="6"/>
  <c r="D223" i="6"/>
  <c r="F222" i="6"/>
  <c r="D222" i="6"/>
  <c r="E222" i="6" s="1"/>
  <c r="F221" i="6"/>
  <c r="E221" i="6"/>
  <c r="D221" i="6"/>
  <c r="H220" i="6"/>
  <c r="F220" i="6"/>
  <c r="E220" i="6"/>
  <c r="D220" i="6"/>
  <c r="F219" i="6"/>
  <c r="E219" i="6"/>
  <c r="D219" i="6"/>
  <c r="F218" i="6"/>
  <c r="D218" i="6"/>
  <c r="E218" i="6" s="1"/>
  <c r="F217" i="6"/>
  <c r="D217" i="6"/>
  <c r="E217" i="6" s="1"/>
  <c r="F216" i="6"/>
  <c r="D216" i="6"/>
  <c r="E216" i="6" s="1"/>
  <c r="H216" i="6" s="1"/>
  <c r="F215" i="6"/>
  <c r="E215" i="6"/>
  <c r="D215" i="6"/>
  <c r="F214" i="6"/>
  <c r="D214" i="6"/>
  <c r="E214" i="6" s="1"/>
  <c r="F213" i="6"/>
  <c r="E213" i="6"/>
  <c r="D213" i="6"/>
  <c r="F212" i="6"/>
  <c r="E212" i="6"/>
  <c r="D212" i="6"/>
  <c r="F211" i="6"/>
  <c r="E211" i="6"/>
  <c r="H211" i="6" s="1"/>
  <c r="D211" i="6"/>
  <c r="F210" i="6"/>
  <c r="D210" i="6"/>
  <c r="E210" i="6" s="1"/>
  <c r="F209" i="6"/>
  <c r="D209" i="6"/>
  <c r="E209" i="6" s="1"/>
  <c r="F208" i="6"/>
  <c r="D208" i="6"/>
  <c r="E208" i="6" s="1"/>
  <c r="H208" i="6" s="1"/>
  <c r="F207" i="6"/>
  <c r="E207" i="6"/>
  <c r="D207" i="6"/>
  <c r="F206" i="6"/>
  <c r="D206" i="6"/>
  <c r="E206" i="6" s="1"/>
  <c r="F205" i="6"/>
  <c r="E205" i="6"/>
  <c r="D205" i="6"/>
  <c r="F204" i="6"/>
  <c r="E204" i="6"/>
  <c r="H204" i="6" s="1"/>
  <c r="D204" i="6"/>
  <c r="F203" i="6"/>
  <c r="E203" i="6"/>
  <c r="D203" i="6"/>
  <c r="F202" i="6"/>
  <c r="D202" i="6"/>
  <c r="E202" i="6" s="1"/>
  <c r="F201" i="6"/>
  <c r="D201" i="6"/>
  <c r="E201" i="6" s="1"/>
  <c r="F200" i="6"/>
  <c r="D200" i="6"/>
  <c r="E200" i="6" s="1"/>
  <c r="H200" i="6" s="1"/>
  <c r="F199" i="6"/>
  <c r="E199" i="6"/>
  <c r="D199" i="6"/>
  <c r="F198" i="6"/>
  <c r="D198" i="6"/>
  <c r="E198" i="6" s="1"/>
  <c r="F197" i="6"/>
  <c r="E197" i="6"/>
  <c r="H197" i="6" s="1"/>
  <c r="D197" i="6"/>
  <c r="F196" i="6"/>
  <c r="E196" i="6"/>
  <c r="H196" i="6" s="1"/>
  <c r="D196" i="6"/>
  <c r="F195" i="6"/>
  <c r="E195" i="6"/>
  <c r="H195" i="6" s="1"/>
  <c r="D195" i="6"/>
  <c r="F194" i="6"/>
  <c r="D194" i="6"/>
  <c r="E194" i="6" s="1"/>
  <c r="F193" i="6"/>
  <c r="D193" i="6"/>
  <c r="E193" i="6" s="1"/>
  <c r="F192" i="6"/>
  <c r="D192" i="6"/>
  <c r="E192" i="6" s="1"/>
  <c r="H192" i="6" s="1"/>
  <c r="F191" i="6"/>
  <c r="E191" i="6"/>
  <c r="D191" i="6"/>
  <c r="F190" i="6"/>
  <c r="D190" i="6"/>
  <c r="E190" i="6" s="1"/>
  <c r="F189" i="6"/>
  <c r="E189" i="6"/>
  <c r="H189" i="6" s="1"/>
  <c r="D189" i="6"/>
  <c r="F188" i="6"/>
  <c r="E188" i="6"/>
  <c r="D188" i="6"/>
  <c r="F187" i="6"/>
  <c r="E187" i="6"/>
  <c r="D187" i="6"/>
  <c r="F186" i="6"/>
  <c r="D186" i="6"/>
  <c r="E186" i="6" s="1"/>
  <c r="F185" i="6"/>
  <c r="D185" i="6"/>
  <c r="E185" i="6" s="1"/>
  <c r="H185" i="6" s="1"/>
  <c r="F184" i="6"/>
  <c r="D184" i="6"/>
  <c r="E184" i="6" s="1"/>
  <c r="F183" i="6"/>
  <c r="E183" i="6"/>
  <c r="D183" i="6"/>
  <c r="F182" i="6"/>
  <c r="D182" i="6"/>
  <c r="E182" i="6" s="1"/>
  <c r="F181" i="6"/>
  <c r="E181" i="6"/>
  <c r="H181" i="6" s="1"/>
  <c r="D181" i="6"/>
  <c r="F180" i="6"/>
  <c r="E180" i="6"/>
  <c r="H180" i="6" s="1"/>
  <c r="D180" i="6"/>
  <c r="F179" i="6"/>
  <c r="E179" i="6"/>
  <c r="H179" i="6" s="1"/>
  <c r="D179" i="6"/>
  <c r="F178" i="6"/>
  <c r="D178" i="6"/>
  <c r="E178" i="6" s="1"/>
  <c r="F177" i="6"/>
  <c r="E177" i="6"/>
  <c r="H177" i="6" s="1"/>
  <c r="D177" i="6"/>
  <c r="F176" i="6"/>
  <c r="D176" i="6"/>
  <c r="E176" i="6" s="1"/>
  <c r="H176" i="6" s="1"/>
  <c r="F175" i="6"/>
  <c r="E175" i="6"/>
  <c r="H175" i="6" s="1"/>
  <c r="D175" i="6"/>
  <c r="F174" i="6"/>
  <c r="D174" i="6"/>
  <c r="E174" i="6" s="1"/>
  <c r="F173" i="6"/>
  <c r="E173" i="6"/>
  <c r="D173" i="6"/>
  <c r="F172" i="6"/>
  <c r="D172" i="6"/>
  <c r="E172" i="6" s="1"/>
  <c r="H172" i="6" s="1"/>
  <c r="F171" i="6"/>
  <c r="E171" i="6"/>
  <c r="H171" i="6" s="1"/>
  <c r="D171" i="6"/>
  <c r="F170" i="6"/>
  <c r="D170" i="6"/>
  <c r="E170" i="6" s="1"/>
  <c r="F169" i="6"/>
  <c r="E169" i="6"/>
  <c r="H169" i="6" s="1"/>
  <c r="D169" i="6"/>
  <c r="F168" i="6"/>
  <c r="D168" i="6"/>
  <c r="E168" i="6" s="1"/>
  <c r="H168" i="6" s="1"/>
  <c r="F167" i="6"/>
  <c r="E167" i="6"/>
  <c r="H167" i="6" s="1"/>
  <c r="D167" i="6"/>
  <c r="F166" i="6"/>
  <c r="D166" i="6"/>
  <c r="E166" i="6" s="1"/>
  <c r="F165" i="6"/>
  <c r="E165" i="6"/>
  <c r="D165" i="6"/>
  <c r="F164" i="6"/>
  <c r="D164" i="6"/>
  <c r="E164" i="6" s="1"/>
  <c r="H164" i="6" s="1"/>
  <c r="F163" i="6"/>
  <c r="E163" i="6"/>
  <c r="H163" i="6" s="1"/>
  <c r="D163" i="6"/>
  <c r="F162" i="6"/>
  <c r="D162" i="6"/>
  <c r="E162" i="6" s="1"/>
  <c r="F161" i="6"/>
  <c r="E161" i="6"/>
  <c r="H161" i="6" s="1"/>
  <c r="D161" i="6"/>
  <c r="F160" i="6"/>
  <c r="D160" i="6"/>
  <c r="E160" i="6" s="1"/>
  <c r="H160" i="6" s="1"/>
  <c r="F159" i="6"/>
  <c r="E159" i="6"/>
  <c r="H159" i="6" s="1"/>
  <c r="D159" i="6"/>
  <c r="F158" i="6"/>
  <c r="D158" i="6"/>
  <c r="E158" i="6" s="1"/>
  <c r="F157" i="6"/>
  <c r="E157" i="6"/>
  <c r="D157" i="6"/>
  <c r="F156" i="6"/>
  <c r="D156" i="6"/>
  <c r="E156" i="6" s="1"/>
  <c r="H156" i="6" s="1"/>
  <c r="F155" i="6"/>
  <c r="E155" i="6"/>
  <c r="H155" i="6" s="1"/>
  <c r="D155" i="6"/>
  <c r="F154" i="6"/>
  <c r="D154" i="6"/>
  <c r="E154" i="6" s="1"/>
  <c r="F153" i="6"/>
  <c r="E153" i="6"/>
  <c r="H153" i="6" s="1"/>
  <c r="D153" i="6"/>
  <c r="F152" i="6"/>
  <c r="D152" i="6"/>
  <c r="E152" i="6" s="1"/>
  <c r="H152" i="6" s="1"/>
  <c r="F151" i="6"/>
  <c r="E151" i="6"/>
  <c r="H151" i="6" s="1"/>
  <c r="D151" i="6"/>
  <c r="F150" i="6"/>
  <c r="D150" i="6"/>
  <c r="E150" i="6" s="1"/>
  <c r="F149" i="6"/>
  <c r="E149" i="6"/>
  <c r="D149" i="6"/>
  <c r="F148" i="6"/>
  <c r="D148" i="6"/>
  <c r="E148" i="6" s="1"/>
  <c r="H148" i="6" s="1"/>
  <c r="F147" i="6"/>
  <c r="E147" i="6"/>
  <c r="H147" i="6" s="1"/>
  <c r="D147" i="6"/>
  <c r="F146" i="6"/>
  <c r="D146" i="6"/>
  <c r="E146" i="6" s="1"/>
  <c r="F145" i="6"/>
  <c r="E145" i="6"/>
  <c r="H145" i="6" s="1"/>
  <c r="D145" i="6"/>
  <c r="F144" i="6"/>
  <c r="D144" i="6"/>
  <c r="E144" i="6" s="1"/>
  <c r="H144" i="6" s="1"/>
  <c r="F143" i="6"/>
  <c r="E143" i="6"/>
  <c r="H143" i="6" s="1"/>
  <c r="D143" i="6"/>
  <c r="F142" i="6"/>
  <c r="D142" i="6"/>
  <c r="E142" i="6" s="1"/>
  <c r="F141" i="6"/>
  <c r="E141" i="6"/>
  <c r="D141" i="6"/>
  <c r="F140" i="6"/>
  <c r="D140" i="6"/>
  <c r="E140" i="6" s="1"/>
  <c r="H140" i="6" s="1"/>
  <c r="F139" i="6"/>
  <c r="E139" i="6"/>
  <c r="H139" i="6" s="1"/>
  <c r="D139" i="6"/>
  <c r="F138" i="6"/>
  <c r="D138" i="6"/>
  <c r="E138" i="6" s="1"/>
  <c r="F137" i="6"/>
  <c r="E137" i="6"/>
  <c r="H137" i="6" s="1"/>
  <c r="D137" i="6"/>
  <c r="F136" i="6"/>
  <c r="D136" i="6"/>
  <c r="E136" i="6" s="1"/>
  <c r="H136" i="6" s="1"/>
  <c r="F135" i="6"/>
  <c r="E135" i="6"/>
  <c r="H135" i="6" s="1"/>
  <c r="D135" i="6"/>
  <c r="F134" i="6"/>
  <c r="D134" i="6"/>
  <c r="E134" i="6" s="1"/>
  <c r="F133" i="6"/>
  <c r="E133" i="6"/>
  <c r="D133" i="6"/>
  <c r="F132" i="6"/>
  <c r="D132" i="6"/>
  <c r="E132" i="6" s="1"/>
  <c r="H132" i="6" s="1"/>
  <c r="F131" i="6"/>
  <c r="E131" i="6"/>
  <c r="H131" i="6" s="1"/>
  <c r="D131" i="6"/>
  <c r="F130" i="6"/>
  <c r="D130" i="6"/>
  <c r="E130" i="6" s="1"/>
  <c r="F129" i="6"/>
  <c r="E129" i="6"/>
  <c r="H129" i="6" s="1"/>
  <c r="D129" i="6"/>
  <c r="F128" i="6"/>
  <c r="D128" i="6"/>
  <c r="E128" i="6" s="1"/>
  <c r="H128" i="6" s="1"/>
  <c r="F127" i="6"/>
  <c r="E127" i="6"/>
  <c r="H127" i="6" s="1"/>
  <c r="D127" i="6"/>
  <c r="F126" i="6"/>
  <c r="D126" i="6"/>
  <c r="E126" i="6" s="1"/>
  <c r="F125" i="6"/>
  <c r="E125" i="6"/>
  <c r="D125" i="6"/>
  <c r="F124" i="6"/>
  <c r="D124" i="6"/>
  <c r="E124" i="6" s="1"/>
  <c r="H124" i="6" s="1"/>
  <c r="F123" i="6"/>
  <c r="E123" i="6"/>
  <c r="H123" i="6" s="1"/>
  <c r="D123" i="6"/>
  <c r="F122" i="6"/>
  <c r="D122" i="6"/>
  <c r="E122" i="6" s="1"/>
  <c r="F121" i="6"/>
  <c r="E121" i="6"/>
  <c r="H121" i="6" s="1"/>
  <c r="D121" i="6"/>
  <c r="F120" i="6"/>
  <c r="D120" i="6"/>
  <c r="E120" i="6" s="1"/>
  <c r="H120" i="6" s="1"/>
  <c r="F119" i="6"/>
  <c r="E119" i="6"/>
  <c r="H119" i="6" s="1"/>
  <c r="D119" i="6"/>
  <c r="F118" i="6"/>
  <c r="D118" i="6"/>
  <c r="E118" i="6" s="1"/>
  <c r="F117" i="6"/>
  <c r="E117" i="6"/>
  <c r="D117" i="6"/>
  <c r="F116" i="6"/>
  <c r="D116" i="6"/>
  <c r="E116" i="6" s="1"/>
  <c r="H116" i="6" s="1"/>
  <c r="F115" i="6"/>
  <c r="E115" i="6"/>
  <c r="H115" i="6" s="1"/>
  <c r="D115" i="6"/>
  <c r="F114" i="6"/>
  <c r="D114" i="6"/>
  <c r="E114" i="6" s="1"/>
  <c r="F113" i="6"/>
  <c r="E113" i="6"/>
  <c r="H113" i="6" s="1"/>
  <c r="D113" i="6"/>
  <c r="F112" i="6"/>
  <c r="D112" i="6"/>
  <c r="E112" i="6" s="1"/>
  <c r="H112" i="6" s="1"/>
  <c r="F111" i="6"/>
  <c r="E111" i="6"/>
  <c r="H111" i="6" s="1"/>
  <c r="D111" i="6"/>
  <c r="F110" i="6"/>
  <c r="D110" i="6"/>
  <c r="E110" i="6" s="1"/>
  <c r="F109" i="6"/>
  <c r="E109" i="6"/>
  <c r="D109" i="6"/>
  <c r="F108" i="6"/>
  <c r="D108" i="6"/>
  <c r="E108" i="6" s="1"/>
  <c r="H108" i="6" s="1"/>
  <c r="F107" i="6"/>
  <c r="E107" i="6"/>
  <c r="H107" i="6" s="1"/>
  <c r="D107" i="6"/>
  <c r="F106" i="6"/>
  <c r="D106" i="6"/>
  <c r="E106" i="6" s="1"/>
  <c r="F105" i="6"/>
  <c r="E105" i="6"/>
  <c r="H105" i="6" s="1"/>
  <c r="D105" i="6"/>
  <c r="F104" i="6"/>
  <c r="D104" i="6"/>
  <c r="E104" i="6" s="1"/>
  <c r="H104" i="6" s="1"/>
  <c r="F103" i="6"/>
  <c r="E103" i="6"/>
  <c r="H103" i="6" s="1"/>
  <c r="D103" i="6"/>
  <c r="F102" i="6"/>
  <c r="D102" i="6"/>
  <c r="E102" i="6" s="1"/>
  <c r="F101" i="6"/>
  <c r="E101" i="6"/>
  <c r="D101" i="6"/>
  <c r="F100" i="6"/>
  <c r="D100" i="6"/>
  <c r="E100" i="6" s="1"/>
  <c r="H100" i="6" s="1"/>
  <c r="F99" i="6"/>
  <c r="E99" i="6"/>
  <c r="H99" i="6" s="1"/>
  <c r="D99" i="6"/>
  <c r="F98" i="6"/>
  <c r="D98" i="6"/>
  <c r="E98" i="6" s="1"/>
  <c r="F97" i="6"/>
  <c r="E97" i="6"/>
  <c r="H97" i="6" s="1"/>
  <c r="D97" i="6"/>
  <c r="F96" i="6"/>
  <c r="D96" i="6"/>
  <c r="E96" i="6" s="1"/>
  <c r="H96" i="6" s="1"/>
  <c r="F95" i="6"/>
  <c r="E95" i="6"/>
  <c r="H95" i="6" s="1"/>
  <c r="D95" i="6"/>
  <c r="F94" i="6"/>
  <c r="D94" i="6"/>
  <c r="E94" i="6" s="1"/>
  <c r="F93" i="6"/>
  <c r="E93" i="6"/>
  <c r="D93" i="6"/>
  <c r="F92" i="6"/>
  <c r="D92" i="6"/>
  <c r="E92" i="6" s="1"/>
  <c r="H92" i="6" s="1"/>
  <c r="F91" i="6"/>
  <c r="E91" i="6"/>
  <c r="H91" i="6" s="1"/>
  <c r="D91" i="6"/>
  <c r="F90" i="6"/>
  <c r="D90" i="6"/>
  <c r="E90" i="6" s="1"/>
  <c r="F89" i="6"/>
  <c r="E89" i="6"/>
  <c r="H89" i="6" s="1"/>
  <c r="D89" i="6"/>
  <c r="F88" i="6"/>
  <c r="D88" i="6"/>
  <c r="E88" i="6" s="1"/>
  <c r="H88" i="6" s="1"/>
  <c r="F87" i="6"/>
  <c r="E87" i="6"/>
  <c r="H87" i="6" s="1"/>
  <c r="D87" i="6"/>
  <c r="F86" i="6"/>
  <c r="D86" i="6"/>
  <c r="E86" i="6" s="1"/>
  <c r="F85" i="6"/>
  <c r="E85" i="6"/>
  <c r="D85" i="6"/>
  <c r="F84" i="6"/>
  <c r="D84" i="6"/>
  <c r="E84" i="6" s="1"/>
  <c r="H84" i="6" s="1"/>
  <c r="F83" i="6"/>
  <c r="E83" i="6"/>
  <c r="H83" i="6" s="1"/>
  <c r="D83" i="6"/>
  <c r="F82" i="6"/>
  <c r="D82" i="6"/>
  <c r="E82" i="6" s="1"/>
  <c r="F81" i="6"/>
  <c r="E81" i="6"/>
  <c r="D81" i="6"/>
  <c r="F80" i="6"/>
  <c r="D80" i="6"/>
  <c r="E80" i="6" s="1"/>
  <c r="F79" i="6"/>
  <c r="E79" i="6"/>
  <c r="H79" i="6" s="1"/>
  <c r="D79" i="6"/>
  <c r="F78" i="6"/>
  <c r="D78" i="6"/>
  <c r="E78" i="6" s="1"/>
  <c r="H78" i="6" s="1"/>
  <c r="F77" i="6"/>
  <c r="E77" i="6"/>
  <c r="D77" i="6"/>
  <c r="F76" i="6"/>
  <c r="H76" i="6" s="1"/>
  <c r="D76" i="6"/>
  <c r="E76" i="6" s="1"/>
  <c r="F75" i="6"/>
  <c r="E75" i="6"/>
  <c r="H75" i="6" s="1"/>
  <c r="D75" i="6"/>
  <c r="F74" i="6"/>
  <c r="D74" i="6"/>
  <c r="E74" i="6" s="1"/>
  <c r="F73" i="6"/>
  <c r="E73" i="6"/>
  <c r="H73" i="6" s="1"/>
  <c r="D73" i="6"/>
  <c r="F72" i="6"/>
  <c r="D72" i="6"/>
  <c r="E72" i="6" s="1"/>
  <c r="H72" i="6" s="1"/>
  <c r="F71" i="6"/>
  <c r="E71" i="6"/>
  <c r="H71" i="6" s="1"/>
  <c r="D71" i="6"/>
  <c r="F70" i="6"/>
  <c r="D70" i="6"/>
  <c r="E70" i="6" s="1"/>
  <c r="H70" i="6" s="1"/>
  <c r="F69" i="6"/>
  <c r="E69" i="6"/>
  <c r="D69" i="6"/>
  <c r="F68" i="6"/>
  <c r="D68" i="6"/>
  <c r="E68" i="6" s="1"/>
  <c r="F67" i="6"/>
  <c r="E67" i="6"/>
  <c r="H67" i="6" s="1"/>
  <c r="D67" i="6"/>
  <c r="F66" i="6"/>
  <c r="D66" i="6"/>
  <c r="E66" i="6" s="1"/>
  <c r="F65" i="6"/>
  <c r="E65" i="6"/>
  <c r="D65" i="6"/>
  <c r="F64" i="6"/>
  <c r="D64" i="6"/>
  <c r="E64" i="6" s="1"/>
  <c r="F63" i="6"/>
  <c r="E63" i="6"/>
  <c r="D63" i="6"/>
  <c r="F62" i="6"/>
  <c r="D62" i="6"/>
  <c r="E62" i="6" s="1"/>
  <c r="F61" i="6"/>
  <c r="E61" i="6"/>
  <c r="H61" i="6" s="1"/>
  <c r="D61" i="6"/>
  <c r="F60" i="6"/>
  <c r="D60" i="6"/>
  <c r="E60" i="6" s="1"/>
  <c r="H60" i="6" s="1"/>
  <c r="F59" i="6"/>
  <c r="E59" i="6"/>
  <c r="H59" i="6" s="1"/>
  <c r="D59" i="6"/>
  <c r="F58" i="6"/>
  <c r="D58" i="6"/>
  <c r="E58" i="6" s="1"/>
  <c r="F57" i="6"/>
  <c r="E57" i="6"/>
  <c r="D57" i="6"/>
  <c r="F56" i="6"/>
  <c r="D56" i="6"/>
  <c r="E56" i="6" s="1"/>
  <c r="F55" i="6"/>
  <c r="E55" i="6"/>
  <c r="D55" i="6"/>
  <c r="F54" i="6"/>
  <c r="D54" i="6"/>
  <c r="E54" i="6" s="1"/>
  <c r="H54" i="6" s="1"/>
  <c r="F53" i="6"/>
  <c r="E53" i="6"/>
  <c r="H53" i="6" s="1"/>
  <c r="D53" i="6"/>
  <c r="F52" i="6"/>
  <c r="D52" i="6"/>
  <c r="E52" i="6" s="1"/>
  <c r="H52" i="6" s="1"/>
  <c r="F51" i="6"/>
  <c r="E51" i="6"/>
  <c r="H51" i="6" s="1"/>
  <c r="D51" i="6"/>
  <c r="F50" i="6"/>
  <c r="D50" i="6"/>
  <c r="E50" i="6" s="1"/>
  <c r="F49" i="6"/>
  <c r="E49" i="6"/>
  <c r="D49" i="6"/>
  <c r="F48" i="6"/>
  <c r="D48" i="6"/>
  <c r="E48" i="6" s="1"/>
  <c r="F47" i="6"/>
  <c r="E47" i="6"/>
  <c r="D47" i="6"/>
  <c r="F46" i="6"/>
  <c r="D46" i="6"/>
  <c r="E46" i="6" s="1"/>
  <c r="F45" i="6"/>
  <c r="E45" i="6"/>
  <c r="D45" i="6"/>
  <c r="F44" i="6"/>
  <c r="D44" i="6"/>
  <c r="E44" i="6" s="1"/>
  <c r="H44" i="6" s="1"/>
  <c r="F43" i="6"/>
  <c r="E43" i="6"/>
  <c r="H43" i="6" s="1"/>
  <c r="D43" i="6"/>
  <c r="F42" i="6"/>
  <c r="D42" i="6"/>
  <c r="E42" i="6" s="1"/>
  <c r="F41" i="6"/>
  <c r="E41" i="6"/>
  <c r="D41" i="6"/>
  <c r="F40" i="6"/>
  <c r="D40" i="6"/>
  <c r="E40" i="6" s="1"/>
  <c r="F39" i="6"/>
  <c r="E39" i="6"/>
  <c r="D39" i="6"/>
  <c r="F38" i="6"/>
  <c r="D38" i="6"/>
  <c r="E38" i="6" s="1"/>
  <c r="F37" i="6"/>
  <c r="E37" i="6"/>
  <c r="H37" i="6" s="1"/>
  <c r="D37" i="6"/>
  <c r="F36" i="6"/>
  <c r="D36" i="6"/>
  <c r="E36" i="6" s="1"/>
  <c r="H36" i="6" s="1"/>
  <c r="F35" i="6"/>
  <c r="E35" i="6"/>
  <c r="H35" i="6" s="1"/>
  <c r="D35" i="6"/>
  <c r="F34" i="6"/>
  <c r="D34" i="6"/>
  <c r="E34" i="6" s="1"/>
  <c r="F33" i="6"/>
  <c r="E33" i="6"/>
  <c r="D33" i="6"/>
  <c r="F32" i="6"/>
  <c r="D32" i="6"/>
  <c r="E32" i="6" s="1"/>
  <c r="H32" i="6" s="1"/>
  <c r="F31" i="6"/>
  <c r="E31" i="6"/>
  <c r="D31" i="6"/>
  <c r="F30" i="6"/>
  <c r="D30" i="6"/>
  <c r="E30" i="6" s="1"/>
  <c r="F29" i="6"/>
  <c r="E29" i="6"/>
  <c r="D29" i="6"/>
  <c r="F28" i="6"/>
  <c r="D28" i="6"/>
  <c r="E28" i="6" s="1"/>
  <c r="H28" i="6" s="1"/>
  <c r="F27" i="6"/>
  <c r="E27" i="6"/>
  <c r="H27" i="6" s="1"/>
  <c r="D27" i="6"/>
  <c r="F26" i="6"/>
  <c r="D26" i="6"/>
  <c r="E26" i="6" s="1"/>
  <c r="F25" i="6"/>
  <c r="E25" i="6"/>
  <c r="D25" i="6"/>
  <c r="F24" i="6"/>
  <c r="D24" i="6"/>
  <c r="E24" i="6" s="1"/>
  <c r="F23" i="6"/>
  <c r="E23" i="6"/>
  <c r="D23" i="6"/>
  <c r="F22" i="6"/>
  <c r="D22" i="6"/>
  <c r="E22" i="6" s="1"/>
  <c r="F21" i="6"/>
  <c r="E21" i="6"/>
  <c r="H21" i="6" s="1"/>
  <c r="D21" i="6"/>
  <c r="F20" i="6"/>
  <c r="E20" i="6"/>
  <c r="H20" i="6" s="1"/>
  <c r="D20" i="6"/>
  <c r="F19" i="6"/>
  <c r="E19" i="6"/>
  <c r="D19" i="6"/>
  <c r="F18" i="6"/>
  <c r="D18" i="6"/>
  <c r="E18" i="6" s="1"/>
  <c r="F17" i="6"/>
  <c r="E17" i="6"/>
  <c r="D17" i="6"/>
  <c r="F16" i="6"/>
  <c r="D16" i="6"/>
  <c r="E16" i="6" s="1"/>
  <c r="F15" i="6"/>
  <c r="E15" i="6"/>
  <c r="H15" i="6" s="1"/>
  <c r="D15" i="6"/>
  <c r="F14" i="6"/>
  <c r="E14" i="6"/>
  <c r="D14" i="6"/>
  <c r="F13" i="6"/>
  <c r="E13" i="6"/>
  <c r="D13" i="6"/>
  <c r="F12" i="6"/>
  <c r="D12" i="6"/>
  <c r="E12" i="6" s="1"/>
  <c r="H12" i="6" s="1"/>
  <c r="F11" i="6"/>
  <c r="E11" i="6"/>
  <c r="H11" i="6" s="1"/>
  <c r="D11" i="6"/>
  <c r="F10" i="6"/>
  <c r="E10" i="6"/>
  <c r="D10" i="6"/>
  <c r="F9" i="6"/>
  <c r="E9" i="6"/>
  <c r="H9" i="6" s="1"/>
  <c r="D9" i="6"/>
  <c r="F8" i="6"/>
  <c r="E8" i="6"/>
  <c r="H8" i="6" s="1"/>
  <c r="D8" i="6"/>
  <c r="F7" i="6"/>
  <c r="E7" i="6"/>
  <c r="D7" i="6"/>
  <c r="F6" i="6"/>
  <c r="E6" i="6"/>
  <c r="D6" i="6"/>
  <c r="F5" i="6"/>
  <c r="E5" i="6"/>
  <c r="H5" i="6" s="1"/>
  <c r="D5" i="6"/>
  <c r="F4" i="6"/>
  <c r="D4" i="6"/>
  <c r="E4" i="6" s="1"/>
  <c r="H4" i="6" s="1"/>
  <c r="F3" i="6"/>
  <c r="E3" i="6"/>
  <c r="H3" i="6" s="1"/>
  <c r="D3" i="6"/>
  <c r="E2" i="6"/>
  <c r="H254" i="4"/>
  <c r="H253" i="4"/>
  <c r="H250" i="4"/>
  <c r="I246" i="4" s="1"/>
  <c r="H249" i="4"/>
  <c r="I247" i="4" s="1"/>
  <c r="H247" i="4"/>
  <c r="H246" i="4"/>
  <c r="H245" i="4"/>
  <c r="H244" i="4"/>
  <c r="H243" i="4"/>
  <c r="H242" i="4"/>
  <c r="H241" i="4"/>
  <c r="H240" i="4"/>
  <c r="H239" i="4"/>
  <c r="H238" i="4"/>
  <c r="H237" i="4"/>
  <c r="H236" i="4"/>
  <c r="H235" i="4"/>
  <c r="H234" i="4"/>
  <c r="H233" i="4"/>
  <c r="H232" i="4"/>
  <c r="H231" i="4"/>
  <c r="H230" i="4"/>
  <c r="H229" i="4"/>
  <c r="H228" i="4"/>
  <c r="H227" i="4"/>
  <c r="H226" i="4"/>
  <c r="H225" i="4"/>
  <c r="H224" i="4"/>
  <c r="H223" i="4"/>
  <c r="H222" i="4"/>
  <c r="H221" i="4"/>
  <c r="H220" i="4"/>
  <c r="H219" i="4"/>
  <c r="H218" i="4"/>
  <c r="H217" i="4"/>
  <c r="H216" i="4"/>
  <c r="H215" i="4"/>
  <c r="H214" i="4"/>
  <c r="H213" i="4"/>
  <c r="H212" i="4"/>
  <c r="H211" i="4"/>
  <c r="H210" i="4"/>
  <c r="H209" i="4"/>
  <c r="H208" i="4"/>
  <c r="H207" i="4"/>
  <c r="H206" i="4"/>
  <c r="H205" i="4"/>
  <c r="H204" i="4"/>
  <c r="H203" i="4"/>
  <c r="H202" i="4"/>
  <c r="H201" i="4"/>
  <c r="H200" i="4"/>
  <c r="H199" i="4"/>
  <c r="H198" i="4"/>
  <c r="H197" i="4"/>
  <c r="H196" i="4"/>
  <c r="H195" i="4"/>
  <c r="H194" i="4"/>
  <c r="H193" i="4"/>
  <c r="H192" i="4"/>
  <c r="H191" i="4"/>
  <c r="H190" i="4"/>
  <c r="H189" i="4"/>
  <c r="H188" i="4"/>
  <c r="H187" i="4"/>
  <c r="H186" i="4"/>
  <c r="H185" i="4"/>
  <c r="H184" i="4"/>
  <c r="H183" i="4"/>
  <c r="H182" i="4"/>
  <c r="H181" i="4"/>
  <c r="H180" i="4"/>
  <c r="H179" i="4"/>
  <c r="H178" i="4"/>
  <c r="H177" i="4"/>
  <c r="H176" i="4"/>
  <c r="H175" i="4"/>
  <c r="H174" i="4"/>
  <c r="H173" i="4"/>
  <c r="H172" i="4"/>
  <c r="H171" i="4"/>
  <c r="H170" i="4"/>
  <c r="H169" i="4"/>
  <c r="H168" i="4"/>
  <c r="H167" i="4"/>
  <c r="H166" i="4"/>
  <c r="H165" i="4"/>
  <c r="H164" i="4"/>
  <c r="H163" i="4"/>
  <c r="H162" i="4"/>
  <c r="H161" i="4"/>
  <c r="H160" i="4"/>
  <c r="H159" i="4"/>
  <c r="H158" i="4"/>
  <c r="H157" i="4"/>
  <c r="H156" i="4"/>
  <c r="H155" i="4"/>
  <c r="H154" i="4"/>
  <c r="H153" i="4"/>
  <c r="H152" i="4"/>
  <c r="H151" i="4"/>
  <c r="H150" i="4"/>
  <c r="H149" i="4"/>
  <c r="H148" i="4"/>
  <c r="H147" i="4"/>
  <c r="H146" i="4"/>
  <c r="H145" i="4"/>
  <c r="H144" i="4"/>
  <c r="H143" i="4"/>
  <c r="H142" i="4"/>
  <c r="H141" i="4"/>
  <c r="H140" i="4"/>
  <c r="H139" i="4"/>
  <c r="H138" i="4"/>
  <c r="H137" i="4"/>
  <c r="H136" i="4"/>
  <c r="H135" i="4"/>
  <c r="H134" i="4"/>
  <c r="H133" i="4"/>
  <c r="H132" i="4"/>
  <c r="H131" i="4"/>
  <c r="H130" i="4"/>
  <c r="H129" i="4"/>
  <c r="H128" i="4"/>
  <c r="H127" i="4"/>
  <c r="H126" i="4"/>
  <c r="H125" i="4"/>
  <c r="H124" i="4"/>
  <c r="H123" i="4"/>
  <c r="H122" i="4"/>
  <c r="H121" i="4"/>
  <c r="H120" i="4"/>
  <c r="H119" i="4"/>
  <c r="H118" i="4"/>
  <c r="H117" i="4"/>
  <c r="H116" i="4"/>
  <c r="H115" i="4"/>
  <c r="H114" i="4"/>
  <c r="H113" i="4"/>
  <c r="H112" i="4"/>
  <c r="H111" i="4"/>
  <c r="H110" i="4"/>
  <c r="H109" i="4"/>
  <c r="H108" i="4"/>
  <c r="H107" i="4"/>
  <c r="H106" i="4"/>
  <c r="H105"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252" i="4" s="1"/>
  <c r="B18" i="5" s="1"/>
  <c r="H254" i="3"/>
  <c r="H253" i="3"/>
  <c r="H250" i="3"/>
  <c r="H249" i="3"/>
  <c r="I247" i="3" s="1"/>
  <c r="H247" i="3"/>
  <c r="H246" i="3"/>
  <c r="H245" i="3"/>
  <c r="H244" i="3"/>
  <c r="H243" i="3"/>
  <c r="H242" i="3"/>
  <c r="H241" i="3"/>
  <c r="H240" i="3"/>
  <c r="H239" i="3"/>
  <c r="H238" i="3"/>
  <c r="H237" i="3"/>
  <c r="H236" i="3"/>
  <c r="H235" i="3"/>
  <c r="H234" i="3"/>
  <c r="H233" i="3"/>
  <c r="H232" i="3"/>
  <c r="H231" i="3"/>
  <c r="H230" i="3"/>
  <c r="H229" i="3"/>
  <c r="H228" i="3"/>
  <c r="H227" i="3"/>
  <c r="H226" i="3"/>
  <c r="H225" i="3"/>
  <c r="H224" i="3"/>
  <c r="H223" i="3"/>
  <c r="H222" i="3"/>
  <c r="H221" i="3"/>
  <c r="H220" i="3"/>
  <c r="H219" i="3"/>
  <c r="H218" i="3"/>
  <c r="H217" i="3"/>
  <c r="H216" i="3"/>
  <c r="H215" i="3"/>
  <c r="H214" i="3"/>
  <c r="H213" i="3"/>
  <c r="H212" i="3"/>
  <c r="H211" i="3"/>
  <c r="H210" i="3"/>
  <c r="H209" i="3"/>
  <c r="H208" i="3"/>
  <c r="H207" i="3"/>
  <c r="H206" i="3"/>
  <c r="H205" i="3"/>
  <c r="H204" i="3"/>
  <c r="H203" i="3"/>
  <c r="H202" i="3"/>
  <c r="H201" i="3"/>
  <c r="H200" i="3"/>
  <c r="H199" i="3"/>
  <c r="H198" i="3"/>
  <c r="H197" i="3"/>
  <c r="H196" i="3"/>
  <c r="H195" i="3"/>
  <c r="H194" i="3"/>
  <c r="H193" i="3"/>
  <c r="H192" i="3"/>
  <c r="H191" i="3"/>
  <c r="H190" i="3"/>
  <c r="H189" i="3"/>
  <c r="H188" i="3"/>
  <c r="H187" i="3"/>
  <c r="H186" i="3"/>
  <c r="H185" i="3"/>
  <c r="H184" i="3"/>
  <c r="H183" i="3"/>
  <c r="H182" i="3"/>
  <c r="H181" i="3"/>
  <c r="H180" i="3"/>
  <c r="H179" i="3"/>
  <c r="H178" i="3"/>
  <c r="H177" i="3"/>
  <c r="H176" i="3"/>
  <c r="H175" i="3"/>
  <c r="H174" i="3"/>
  <c r="H173" i="3"/>
  <c r="H172" i="3"/>
  <c r="H171" i="3"/>
  <c r="H170" i="3"/>
  <c r="H169" i="3"/>
  <c r="H168" i="3"/>
  <c r="H167" i="3"/>
  <c r="H166" i="3"/>
  <c r="H165" i="3"/>
  <c r="H164" i="3"/>
  <c r="H163" i="3"/>
  <c r="H162" i="3"/>
  <c r="H161" i="3"/>
  <c r="H160" i="3"/>
  <c r="H159" i="3"/>
  <c r="H158" i="3"/>
  <c r="H157" i="3"/>
  <c r="H156" i="3"/>
  <c r="H155" i="3"/>
  <c r="H154" i="3"/>
  <c r="H153" i="3"/>
  <c r="H152" i="3"/>
  <c r="H151" i="3"/>
  <c r="H150" i="3"/>
  <c r="H149" i="3"/>
  <c r="H148" i="3"/>
  <c r="H147" i="3"/>
  <c r="H146" i="3"/>
  <c r="H145" i="3"/>
  <c r="H144" i="3"/>
  <c r="H143" i="3"/>
  <c r="H142" i="3"/>
  <c r="H141" i="3"/>
  <c r="H140" i="3"/>
  <c r="H139" i="3"/>
  <c r="H138" i="3"/>
  <c r="H137" i="3"/>
  <c r="H136" i="3"/>
  <c r="H135" i="3"/>
  <c r="H134" i="3"/>
  <c r="H133" i="3"/>
  <c r="H132" i="3"/>
  <c r="H131" i="3"/>
  <c r="H130" i="3"/>
  <c r="H129" i="3"/>
  <c r="H128" i="3"/>
  <c r="H127" i="3"/>
  <c r="H126"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4" i="3"/>
  <c r="H252" i="3" s="1"/>
  <c r="B12" i="5" s="1"/>
  <c r="H3" i="3"/>
  <c r="H251" i="3" s="1"/>
  <c r="B11" i="5" s="1"/>
  <c r="H254" i="2"/>
  <c r="H253" i="2"/>
  <c r="H250" i="2"/>
  <c r="H249" i="2"/>
  <c r="I246" i="2" s="1"/>
  <c r="I247" i="2"/>
  <c r="H247" i="2"/>
  <c r="H246" i="2"/>
  <c r="I245" i="2"/>
  <c r="H245" i="2"/>
  <c r="H244" i="2"/>
  <c r="I243" i="2"/>
  <c r="H243" i="2"/>
  <c r="H242" i="2"/>
  <c r="I241" i="2"/>
  <c r="H241" i="2"/>
  <c r="H240" i="2"/>
  <c r="I239" i="2"/>
  <c r="H239" i="2"/>
  <c r="H238" i="2"/>
  <c r="I237" i="2"/>
  <c r="H237" i="2"/>
  <c r="H236" i="2"/>
  <c r="I235" i="2"/>
  <c r="H235" i="2"/>
  <c r="H234" i="2"/>
  <c r="I233" i="2"/>
  <c r="H233" i="2"/>
  <c r="H232" i="2"/>
  <c r="I231" i="2"/>
  <c r="H231" i="2"/>
  <c r="H230" i="2"/>
  <c r="I229" i="2"/>
  <c r="H229" i="2"/>
  <c r="H228" i="2"/>
  <c r="I227" i="2"/>
  <c r="H227" i="2"/>
  <c r="H226" i="2"/>
  <c r="I225" i="2"/>
  <c r="H225" i="2"/>
  <c r="H224" i="2"/>
  <c r="I223" i="2"/>
  <c r="H223" i="2"/>
  <c r="H222" i="2"/>
  <c r="I221" i="2"/>
  <c r="H221" i="2"/>
  <c r="H220" i="2"/>
  <c r="I219" i="2"/>
  <c r="H219" i="2"/>
  <c r="H218" i="2"/>
  <c r="I217" i="2"/>
  <c r="H217" i="2"/>
  <c r="H216" i="2"/>
  <c r="I215" i="2"/>
  <c r="H215" i="2"/>
  <c r="H214" i="2"/>
  <c r="I213" i="2"/>
  <c r="H213" i="2"/>
  <c r="H212" i="2"/>
  <c r="I211" i="2"/>
  <c r="H211" i="2"/>
  <c r="H210" i="2"/>
  <c r="I209" i="2"/>
  <c r="H209" i="2"/>
  <c r="H208" i="2"/>
  <c r="I207" i="2"/>
  <c r="H207" i="2"/>
  <c r="H206" i="2"/>
  <c r="I205" i="2"/>
  <c r="H205" i="2"/>
  <c r="H204" i="2"/>
  <c r="I203" i="2"/>
  <c r="H203" i="2"/>
  <c r="H202" i="2"/>
  <c r="I201" i="2"/>
  <c r="H201" i="2"/>
  <c r="H200" i="2"/>
  <c r="I199" i="2"/>
  <c r="H199" i="2"/>
  <c r="H198" i="2"/>
  <c r="I197" i="2"/>
  <c r="H197" i="2"/>
  <c r="H196" i="2"/>
  <c r="I195" i="2"/>
  <c r="H195" i="2"/>
  <c r="H194" i="2"/>
  <c r="I193" i="2"/>
  <c r="H193" i="2"/>
  <c r="H192" i="2"/>
  <c r="I191" i="2"/>
  <c r="H191" i="2"/>
  <c r="H190" i="2"/>
  <c r="I189" i="2"/>
  <c r="H189" i="2"/>
  <c r="H188" i="2"/>
  <c r="I187" i="2"/>
  <c r="H187" i="2"/>
  <c r="H186" i="2"/>
  <c r="I185" i="2"/>
  <c r="H185" i="2"/>
  <c r="H184" i="2"/>
  <c r="I183" i="2"/>
  <c r="H183" i="2"/>
  <c r="H182" i="2"/>
  <c r="I181" i="2"/>
  <c r="H181" i="2"/>
  <c r="H180" i="2"/>
  <c r="I179" i="2"/>
  <c r="H179" i="2"/>
  <c r="H178" i="2"/>
  <c r="I177" i="2"/>
  <c r="H177" i="2"/>
  <c r="H176" i="2"/>
  <c r="I175" i="2"/>
  <c r="H175" i="2"/>
  <c r="H174" i="2"/>
  <c r="I173" i="2"/>
  <c r="H173" i="2"/>
  <c r="H172" i="2"/>
  <c r="I171" i="2"/>
  <c r="H171" i="2"/>
  <c r="H170" i="2"/>
  <c r="I169" i="2"/>
  <c r="H169" i="2"/>
  <c r="H168" i="2"/>
  <c r="I167" i="2"/>
  <c r="H167" i="2"/>
  <c r="H166" i="2"/>
  <c r="I165" i="2"/>
  <c r="H165" i="2"/>
  <c r="H164" i="2"/>
  <c r="I163" i="2"/>
  <c r="H163" i="2"/>
  <c r="H162" i="2"/>
  <c r="I161" i="2"/>
  <c r="H161" i="2"/>
  <c r="H160" i="2"/>
  <c r="I159" i="2"/>
  <c r="H159" i="2"/>
  <c r="H158" i="2"/>
  <c r="I157" i="2"/>
  <c r="H157" i="2"/>
  <c r="H156" i="2"/>
  <c r="I155" i="2"/>
  <c r="H155" i="2"/>
  <c r="H154" i="2"/>
  <c r="I153" i="2"/>
  <c r="H153" i="2"/>
  <c r="H152" i="2"/>
  <c r="I151" i="2"/>
  <c r="H151" i="2"/>
  <c r="H150" i="2"/>
  <c r="I149" i="2"/>
  <c r="H149" i="2"/>
  <c r="H148" i="2"/>
  <c r="I147" i="2"/>
  <c r="H147" i="2"/>
  <c r="H146" i="2"/>
  <c r="I145" i="2"/>
  <c r="H145" i="2"/>
  <c r="H144" i="2"/>
  <c r="I143" i="2"/>
  <c r="H143" i="2"/>
  <c r="H142" i="2"/>
  <c r="I141" i="2"/>
  <c r="H141" i="2"/>
  <c r="H140" i="2"/>
  <c r="I139" i="2"/>
  <c r="H139" i="2"/>
  <c r="H138" i="2"/>
  <c r="I137" i="2"/>
  <c r="H137" i="2"/>
  <c r="H136" i="2"/>
  <c r="I135" i="2"/>
  <c r="H135" i="2"/>
  <c r="H134" i="2"/>
  <c r="I133" i="2"/>
  <c r="H133" i="2"/>
  <c r="H132" i="2"/>
  <c r="I131" i="2"/>
  <c r="H131" i="2"/>
  <c r="H130" i="2"/>
  <c r="I129" i="2"/>
  <c r="H129" i="2"/>
  <c r="H128" i="2"/>
  <c r="I127" i="2"/>
  <c r="H127" i="2"/>
  <c r="H126" i="2"/>
  <c r="I125" i="2"/>
  <c r="H125" i="2"/>
  <c r="H124" i="2"/>
  <c r="I123" i="2"/>
  <c r="H123" i="2"/>
  <c r="H122" i="2"/>
  <c r="I121" i="2"/>
  <c r="H121" i="2"/>
  <c r="H120" i="2"/>
  <c r="I119" i="2"/>
  <c r="H119" i="2"/>
  <c r="H118" i="2"/>
  <c r="I117" i="2"/>
  <c r="H117" i="2"/>
  <c r="H116" i="2"/>
  <c r="I115" i="2"/>
  <c r="H115" i="2"/>
  <c r="H114" i="2"/>
  <c r="I113" i="2"/>
  <c r="H113" i="2"/>
  <c r="H112" i="2"/>
  <c r="I111" i="2"/>
  <c r="H111" i="2"/>
  <c r="H110" i="2"/>
  <c r="I109" i="2"/>
  <c r="H109" i="2"/>
  <c r="H108" i="2"/>
  <c r="I107" i="2"/>
  <c r="H107" i="2"/>
  <c r="H106" i="2"/>
  <c r="I105" i="2"/>
  <c r="H105" i="2"/>
  <c r="H104" i="2"/>
  <c r="I103" i="2"/>
  <c r="H103" i="2"/>
  <c r="H102" i="2"/>
  <c r="I101" i="2"/>
  <c r="H101" i="2"/>
  <c r="H100" i="2"/>
  <c r="I99" i="2"/>
  <c r="H99" i="2"/>
  <c r="H98" i="2"/>
  <c r="I97" i="2"/>
  <c r="H97" i="2"/>
  <c r="H96" i="2"/>
  <c r="I95" i="2"/>
  <c r="H95" i="2"/>
  <c r="H94" i="2"/>
  <c r="I93" i="2"/>
  <c r="H93" i="2"/>
  <c r="H92" i="2"/>
  <c r="I91" i="2"/>
  <c r="H91" i="2"/>
  <c r="H90" i="2"/>
  <c r="I89" i="2"/>
  <c r="H89" i="2"/>
  <c r="H88" i="2"/>
  <c r="I87" i="2"/>
  <c r="H87" i="2"/>
  <c r="H86" i="2"/>
  <c r="I85" i="2"/>
  <c r="H85" i="2"/>
  <c r="H84" i="2"/>
  <c r="I83" i="2"/>
  <c r="H83" i="2"/>
  <c r="H82" i="2"/>
  <c r="I81" i="2"/>
  <c r="H81" i="2"/>
  <c r="H80" i="2"/>
  <c r="I79" i="2"/>
  <c r="H79" i="2"/>
  <c r="H78" i="2"/>
  <c r="I77" i="2"/>
  <c r="H77" i="2"/>
  <c r="H76" i="2"/>
  <c r="I75" i="2"/>
  <c r="H75" i="2"/>
  <c r="H74" i="2"/>
  <c r="I73" i="2"/>
  <c r="H73" i="2"/>
  <c r="H72" i="2"/>
  <c r="I71" i="2"/>
  <c r="H71" i="2"/>
  <c r="H70" i="2"/>
  <c r="I69" i="2"/>
  <c r="H69" i="2"/>
  <c r="H68" i="2"/>
  <c r="I67" i="2"/>
  <c r="H67" i="2"/>
  <c r="H66" i="2"/>
  <c r="I65" i="2"/>
  <c r="H65" i="2"/>
  <c r="H64" i="2"/>
  <c r="I63" i="2"/>
  <c r="H63" i="2"/>
  <c r="H62" i="2"/>
  <c r="I61" i="2"/>
  <c r="H61" i="2"/>
  <c r="H60" i="2"/>
  <c r="I59" i="2"/>
  <c r="H59" i="2"/>
  <c r="H58" i="2"/>
  <c r="I57" i="2"/>
  <c r="H57" i="2"/>
  <c r="H56" i="2"/>
  <c r="I55" i="2"/>
  <c r="H55" i="2"/>
  <c r="H54" i="2"/>
  <c r="I53" i="2"/>
  <c r="H53" i="2"/>
  <c r="H52" i="2"/>
  <c r="I51" i="2"/>
  <c r="H51" i="2"/>
  <c r="H50" i="2"/>
  <c r="I49" i="2"/>
  <c r="H49" i="2"/>
  <c r="H48" i="2"/>
  <c r="I47" i="2"/>
  <c r="H47" i="2"/>
  <c r="H46" i="2"/>
  <c r="I45" i="2"/>
  <c r="H45" i="2"/>
  <c r="H44" i="2"/>
  <c r="I43" i="2"/>
  <c r="H43" i="2"/>
  <c r="H42" i="2"/>
  <c r="I41" i="2"/>
  <c r="H41" i="2"/>
  <c r="H40" i="2"/>
  <c r="I39" i="2"/>
  <c r="H39" i="2"/>
  <c r="H38" i="2"/>
  <c r="I37" i="2"/>
  <c r="H37" i="2"/>
  <c r="H36" i="2"/>
  <c r="I35" i="2"/>
  <c r="H35" i="2"/>
  <c r="H34" i="2"/>
  <c r="I33" i="2"/>
  <c r="H33" i="2"/>
  <c r="H32" i="2"/>
  <c r="I31" i="2"/>
  <c r="H31" i="2"/>
  <c r="H30" i="2"/>
  <c r="I29" i="2"/>
  <c r="H29" i="2"/>
  <c r="H28" i="2"/>
  <c r="I27" i="2"/>
  <c r="H27" i="2"/>
  <c r="H26" i="2"/>
  <c r="I25" i="2"/>
  <c r="H25" i="2"/>
  <c r="H24" i="2"/>
  <c r="I23" i="2"/>
  <c r="H23" i="2"/>
  <c r="H22" i="2"/>
  <c r="I21" i="2"/>
  <c r="H21" i="2"/>
  <c r="H20" i="2"/>
  <c r="I19" i="2"/>
  <c r="H19" i="2"/>
  <c r="H18" i="2"/>
  <c r="I17" i="2"/>
  <c r="H17" i="2"/>
  <c r="H16" i="2"/>
  <c r="I15" i="2"/>
  <c r="H15" i="2"/>
  <c r="H14" i="2"/>
  <c r="I13" i="2"/>
  <c r="H13" i="2"/>
  <c r="H12" i="2"/>
  <c r="I11" i="2"/>
  <c r="H11" i="2"/>
  <c r="H10" i="2"/>
  <c r="I9" i="2"/>
  <c r="H9" i="2"/>
  <c r="H8" i="2"/>
  <c r="I7" i="2"/>
  <c r="H7" i="2"/>
  <c r="H6" i="2"/>
  <c r="I5" i="2"/>
  <c r="H5" i="2"/>
  <c r="H4" i="2"/>
  <c r="I3" i="2"/>
  <c r="H3" i="2"/>
  <c r="H251" i="2" s="1"/>
  <c r="B5" i="5" s="1"/>
  <c r="H2" i="6" l="1"/>
  <c r="K6" i="6"/>
  <c r="H48" i="6"/>
  <c r="H50" i="6"/>
  <c r="H56" i="6"/>
  <c r="H64" i="6"/>
  <c r="H206" i="6"/>
  <c r="H214" i="6"/>
  <c r="H246" i="6"/>
  <c r="H188" i="6"/>
  <c r="H80" i="6"/>
  <c r="H40" i="6"/>
  <c r="H24" i="6"/>
  <c r="H62" i="6"/>
  <c r="H18" i="6"/>
  <c r="H186" i="6"/>
  <c r="H110" i="8"/>
  <c r="H86" i="8"/>
  <c r="H94" i="8"/>
  <c r="H54" i="8"/>
  <c r="H181" i="8"/>
  <c r="H240" i="8"/>
  <c r="H247" i="8"/>
  <c r="H195" i="8"/>
  <c r="H62" i="8"/>
  <c r="H83" i="8"/>
  <c r="H139" i="8"/>
  <c r="H75" i="8"/>
  <c r="H102" i="8"/>
  <c r="H144" i="8"/>
  <c r="H233" i="8"/>
  <c r="H237" i="8"/>
  <c r="H49" i="8"/>
  <c r="H70" i="8"/>
  <c r="H77" i="8"/>
  <c r="H129" i="8"/>
  <c r="H143" i="8"/>
  <c r="H6" i="8"/>
  <c r="H78" i="8"/>
  <c r="H52" i="8"/>
  <c r="H107" i="8"/>
  <c r="H138" i="8"/>
  <c r="H142" i="8"/>
  <c r="H163" i="8"/>
  <c r="H170" i="8"/>
  <c r="H186" i="8"/>
  <c r="H235" i="8"/>
  <c r="H239" i="8"/>
  <c r="H7" i="8"/>
  <c r="H43" i="8"/>
  <c r="H31" i="8"/>
  <c r="H51" i="8"/>
  <c r="H69" i="8"/>
  <c r="H127" i="8"/>
  <c r="H137" i="8"/>
  <c r="H141" i="8"/>
  <c r="H179" i="8"/>
  <c r="H191" i="8"/>
  <c r="H207" i="8"/>
  <c r="H238" i="8"/>
  <c r="H12" i="8"/>
  <c r="H15" i="8"/>
  <c r="H44" i="8"/>
  <c r="H11" i="8"/>
  <c r="H25" i="8"/>
  <c r="H45" i="8"/>
  <c r="H27" i="8"/>
  <c r="H57" i="8"/>
  <c r="H32" i="8"/>
  <c r="H36" i="8"/>
  <c r="H37" i="8"/>
  <c r="H40" i="8"/>
  <c r="H2" i="8"/>
  <c r="H8" i="8"/>
  <c r="H9" i="8"/>
  <c r="H19" i="8"/>
  <c r="H22" i="8"/>
  <c r="H24" i="8"/>
  <c r="H28" i="8"/>
  <c r="H46" i="8"/>
  <c r="H58" i="8"/>
  <c r="H67" i="8"/>
  <c r="H89" i="8"/>
  <c r="H93" i="8"/>
  <c r="H105" i="8"/>
  <c r="H169" i="8"/>
  <c r="H201" i="8"/>
  <c r="H23" i="8"/>
  <c r="H214" i="8"/>
  <c r="H5" i="8"/>
  <c r="H16" i="8"/>
  <c r="H33" i="8"/>
  <c r="H38" i="8"/>
  <c r="H41" i="8"/>
  <c r="H53" i="8"/>
  <c r="H60" i="8"/>
  <c r="H61" i="8"/>
  <c r="H73" i="8"/>
  <c r="H81" i="8"/>
  <c r="H85" i="8"/>
  <c r="H91" i="8"/>
  <c r="H109" i="8"/>
  <c r="H148" i="8"/>
  <c r="H176" i="8"/>
  <c r="H206" i="8"/>
  <c r="H59" i="8"/>
  <c r="H113" i="8"/>
  <c r="H117" i="8"/>
  <c r="H120" i="8"/>
  <c r="H126" i="8"/>
  <c r="H149" i="8"/>
  <c r="H153" i="8"/>
  <c r="H174" i="8"/>
  <c r="H177" i="8"/>
  <c r="H189" i="8"/>
  <c r="H193" i="8"/>
  <c r="H203" i="8"/>
  <c r="H211" i="8"/>
  <c r="H218" i="8"/>
  <c r="H223" i="8"/>
  <c r="H227" i="8"/>
  <c r="H232" i="8"/>
  <c r="H97" i="8"/>
  <c r="H99" i="8"/>
  <c r="H101" i="8"/>
  <c r="H121" i="8"/>
  <c r="H123" i="8"/>
  <c r="H124" i="8"/>
  <c r="H158" i="8"/>
  <c r="H161" i="8"/>
  <c r="H162" i="8"/>
  <c r="H165" i="8"/>
  <c r="H171" i="8"/>
  <c r="H185" i="8"/>
  <c r="H190" i="8"/>
  <c r="H197" i="8"/>
  <c r="H208" i="8"/>
  <c r="H115" i="8"/>
  <c r="H118" i="8"/>
  <c r="H125" i="8"/>
  <c r="H128" i="8"/>
  <c r="H130" i="8"/>
  <c r="H131" i="8"/>
  <c r="H133" i="8"/>
  <c r="H147" i="8"/>
  <c r="H150" i="8"/>
  <c r="H154" i="8"/>
  <c r="H175" i="8"/>
  <c r="H182" i="8"/>
  <c r="H213" i="8"/>
  <c r="H217" i="8"/>
  <c r="H222" i="8"/>
  <c r="H228" i="8"/>
  <c r="H229" i="8"/>
  <c r="H243" i="8"/>
  <c r="H120" i="7"/>
  <c r="H132" i="7"/>
  <c r="H154" i="7"/>
  <c r="H180" i="7"/>
  <c r="H202" i="7"/>
  <c r="H193" i="7"/>
  <c r="H149" i="7"/>
  <c r="H5" i="7"/>
  <c r="H107" i="7"/>
  <c r="H165" i="7"/>
  <c r="H239" i="7"/>
  <c r="H215" i="7"/>
  <c r="H111" i="7"/>
  <c r="H103" i="7"/>
  <c r="H91" i="7"/>
  <c r="H83" i="7"/>
  <c r="H148" i="7"/>
  <c r="H197" i="7"/>
  <c r="H75" i="7"/>
  <c r="H209" i="7"/>
  <c r="H138" i="7"/>
  <c r="H3" i="7"/>
  <c r="H11" i="7"/>
  <c r="H19" i="7"/>
  <c r="H27" i="7"/>
  <c r="H35" i="7"/>
  <c r="H43" i="7"/>
  <c r="H51" i="7"/>
  <c r="H59" i="7"/>
  <c r="H67" i="7"/>
  <c r="H99" i="7"/>
  <c r="H145" i="7"/>
  <c r="H192" i="7"/>
  <c r="H199" i="7"/>
  <c r="H235" i="7"/>
  <c r="H244" i="7"/>
  <c r="H125" i="7"/>
  <c r="H128" i="7"/>
  <c r="H191" i="7"/>
  <c r="H203" i="7"/>
  <c r="H234" i="7"/>
  <c r="H243" i="7"/>
  <c r="H175" i="7"/>
  <c r="H134" i="7"/>
  <c r="H162" i="7"/>
  <c r="H182" i="7"/>
  <c r="H186" i="7"/>
  <c r="H7" i="7"/>
  <c r="H12" i="7"/>
  <c r="H16" i="7"/>
  <c r="H20" i="7"/>
  <c r="H24" i="7"/>
  <c r="H28" i="7"/>
  <c r="H32" i="7"/>
  <c r="H36" i="7"/>
  <c r="H40" i="7"/>
  <c r="H44" i="7"/>
  <c r="H48" i="7"/>
  <c r="H52" i="7"/>
  <c r="H56" i="7"/>
  <c r="H60" i="7"/>
  <c r="H64" i="7"/>
  <c r="H68" i="7"/>
  <c r="H133" i="7"/>
  <c r="H161" i="7"/>
  <c r="H181" i="7"/>
  <c r="H223" i="7"/>
  <c r="H225" i="7"/>
  <c r="H8" i="7"/>
  <c r="H127" i="7"/>
  <c r="H147" i="7"/>
  <c r="H160" i="7"/>
  <c r="H164" i="7"/>
  <c r="H171" i="7"/>
  <c r="H177" i="7"/>
  <c r="H207" i="7"/>
  <c r="H211" i="7"/>
  <c r="H218" i="7"/>
  <c r="H219" i="7"/>
  <c r="H228" i="7"/>
  <c r="H241" i="7"/>
  <c r="H229" i="7"/>
  <c r="H119" i="7"/>
  <c r="H122" i="7"/>
  <c r="H130" i="7"/>
  <c r="H146" i="7"/>
  <c r="H159" i="7"/>
  <c r="H166" i="7"/>
  <c r="H170" i="7"/>
  <c r="H178" i="7"/>
  <c r="H246" i="7"/>
  <c r="H72" i="7"/>
  <c r="H76" i="7"/>
  <c r="H80" i="7"/>
  <c r="H84" i="7"/>
  <c r="H88" i="7"/>
  <c r="H92" i="7"/>
  <c r="H96" i="7"/>
  <c r="H100" i="7"/>
  <c r="H104" i="7"/>
  <c r="H108" i="7"/>
  <c r="H112" i="7"/>
  <c r="H116" i="7"/>
  <c r="H123" i="7"/>
  <c r="H131" i="7"/>
  <c r="H137" i="7"/>
  <c r="H139" i="7"/>
  <c r="H142" i="7"/>
  <c r="H150" i="7"/>
  <c r="H167" i="7"/>
  <c r="H179" i="7"/>
  <c r="H183" i="7"/>
  <c r="H185" i="7"/>
  <c r="H194" i="7"/>
  <c r="H212" i="7"/>
  <c r="H214" i="7"/>
  <c r="H224" i="7"/>
  <c r="H231" i="7"/>
  <c r="H9" i="7"/>
  <c r="H13" i="7"/>
  <c r="H17" i="7"/>
  <c r="H21" i="7"/>
  <c r="H25" i="7"/>
  <c r="H29" i="7"/>
  <c r="H33" i="7"/>
  <c r="H37" i="7"/>
  <c r="H41" i="7"/>
  <c r="H45" i="7"/>
  <c r="H49" i="7"/>
  <c r="H53" i="7"/>
  <c r="H57" i="7"/>
  <c r="H61" i="7"/>
  <c r="H65" i="7"/>
  <c r="H69" i="7"/>
  <c r="H73" i="7"/>
  <c r="H77" i="7"/>
  <c r="H81" i="7"/>
  <c r="H85" i="7"/>
  <c r="H89" i="7"/>
  <c r="H93" i="7"/>
  <c r="H97" i="7"/>
  <c r="H101" i="7"/>
  <c r="H105" i="7"/>
  <c r="H109" i="7"/>
  <c r="H113" i="7"/>
  <c r="H117" i="7"/>
  <c r="H187" i="7"/>
  <c r="H230" i="7"/>
  <c r="H155" i="7"/>
  <c r="H198" i="7"/>
  <c r="H34" i="6"/>
  <c r="H58" i="6"/>
  <c r="H86" i="6"/>
  <c r="H94" i="6"/>
  <c r="H102" i="6"/>
  <c r="H110" i="6"/>
  <c r="H118" i="6"/>
  <c r="H126" i="6"/>
  <c r="H134" i="6"/>
  <c r="H142" i="6"/>
  <c r="H150" i="6"/>
  <c r="H158" i="6"/>
  <c r="H166" i="6"/>
  <c r="H174" i="6"/>
  <c r="H194" i="6"/>
  <c r="H202" i="6"/>
  <c r="H222" i="6"/>
  <c r="H230" i="6"/>
  <c r="H14" i="6"/>
  <c r="H17" i="6"/>
  <c r="H66" i="6"/>
  <c r="H69" i="6"/>
  <c r="H182" i="6"/>
  <c r="H193" i="6"/>
  <c r="H201" i="6"/>
  <c r="H205" i="6"/>
  <c r="H210" i="6"/>
  <c r="H213" i="6"/>
  <c r="H218" i="6"/>
  <c r="H238" i="6"/>
  <c r="H245" i="6"/>
  <c r="H6" i="6"/>
  <c r="H13" i="6"/>
  <c r="H16" i="6"/>
  <c r="H26" i="6"/>
  <c r="H29" i="6"/>
  <c r="H42" i="6"/>
  <c r="H45" i="6"/>
  <c r="H68" i="6"/>
  <c r="H85" i="6"/>
  <c r="H90" i="6"/>
  <c r="H93" i="6"/>
  <c r="H98" i="6"/>
  <c r="H101" i="6"/>
  <c r="H106" i="6"/>
  <c r="H109" i="6"/>
  <c r="H114" i="6"/>
  <c r="H117" i="6"/>
  <c r="H122" i="6"/>
  <c r="H125" i="6"/>
  <c r="H130" i="6"/>
  <c r="H133" i="6"/>
  <c r="H138" i="6"/>
  <c r="H141" i="6"/>
  <c r="H146" i="6"/>
  <c r="H149" i="6"/>
  <c r="H154" i="6"/>
  <c r="H157" i="6"/>
  <c r="H162" i="6"/>
  <c r="H165" i="6"/>
  <c r="H170" i="6"/>
  <c r="H173" i="6"/>
  <c r="H178" i="6"/>
  <c r="H184" i="6"/>
  <c r="H190" i="6"/>
  <c r="H198" i="6"/>
  <c r="H209" i="6"/>
  <c r="H212" i="6"/>
  <c r="H217" i="6"/>
  <c r="H221" i="6"/>
  <c r="H226" i="6"/>
  <c r="H229" i="6"/>
  <c r="H234" i="6"/>
  <c r="H240" i="6"/>
  <c r="H242" i="6"/>
  <c r="H7" i="6"/>
  <c r="B13" i="5"/>
  <c r="H10" i="6"/>
  <c r="I4" i="4"/>
  <c r="I8" i="4"/>
  <c r="I12" i="4"/>
  <c r="I16" i="4"/>
  <c r="I18" i="4"/>
  <c r="I24" i="4"/>
  <c r="I28" i="4"/>
  <c r="I32" i="4"/>
  <c r="I36" i="4"/>
  <c r="I40" i="4"/>
  <c r="I44" i="4"/>
  <c r="I48" i="4"/>
  <c r="I52" i="4"/>
  <c r="I56" i="4"/>
  <c r="I60" i="4"/>
  <c r="I64" i="4"/>
  <c r="I68" i="4"/>
  <c r="I72" i="4"/>
  <c r="I76" i="4"/>
  <c r="I80" i="4"/>
  <c r="I84" i="4"/>
  <c r="I86" i="4"/>
  <c r="I90" i="4"/>
  <c r="I94" i="4"/>
  <c r="I98" i="4"/>
  <c r="I102" i="4"/>
  <c r="I106" i="4"/>
  <c r="I110" i="4"/>
  <c r="I114" i="4"/>
  <c r="I118" i="4"/>
  <c r="I122" i="4"/>
  <c r="I126" i="4"/>
  <c r="I130" i="4"/>
  <c r="I134" i="4"/>
  <c r="I138" i="4"/>
  <c r="I142" i="4"/>
  <c r="I146" i="4"/>
  <c r="I150" i="4"/>
  <c r="I154" i="4"/>
  <c r="I158" i="4"/>
  <c r="I160" i="4"/>
  <c r="I164" i="4"/>
  <c r="I168" i="4"/>
  <c r="I172" i="4"/>
  <c r="I176" i="4"/>
  <c r="I180" i="4"/>
  <c r="I184" i="4"/>
  <c r="I190" i="4"/>
  <c r="I194" i="4"/>
  <c r="I198" i="4"/>
  <c r="I202" i="4"/>
  <c r="I206" i="4"/>
  <c r="I210" i="4"/>
  <c r="I214" i="4"/>
  <c r="I218" i="4"/>
  <c r="I224" i="4"/>
  <c r="I228" i="4"/>
  <c r="I234" i="4"/>
  <c r="I244" i="4"/>
  <c r="I2" i="3"/>
  <c r="I4" i="3"/>
  <c r="I6" i="3"/>
  <c r="I8" i="3"/>
  <c r="I10" i="3"/>
  <c r="I12" i="3"/>
  <c r="I14" i="3"/>
  <c r="I16" i="3"/>
  <c r="I18" i="3"/>
  <c r="I20" i="3"/>
  <c r="I22" i="3"/>
  <c r="I24" i="3"/>
  <c r="I26" i="3"/>
  <c r="I28" i="3"/>
  <c r="I30" i="3"/>
  <c r="I32" i="3"/>
  <c r="I34" i="3"/>
  <c r="I36" i="3"/>
  <c r="I38" i="3"/>
  <c r="I40" i="3"/>
  <c r="I42" i="3"/>
  <c r="I44" i="3"/>
  <c r="I46" i="3"/>
  <c r="I48" i="3"/>
  <c r="I50" i="3"/>
  <c r="I52" i="3"/>
  <c r="I54" i="3"/>
  <c r="I56" i="3"/>
  <c r="I58" i="3"/>
  <c r="I60" i="3"/>
  <c r="I62" i="3"/>
  <c r="I64" i="3"/>
  <c r="I66" i="3"/>
  <c r="I68" i="3"/>
  <c r="I70" i="3"/>
  <c r="I72" i="3"/>
  <c r="I74" i="3"/>
  <c r="I76" i="3"/>
  <c r="I78" i="3"/>
  <c r="I80" i="3"/>
  <c r="I82" i="3"/>
  <c r="I84" i="3"/>
  <c r="I86" i="3"/>
  <c r="I88" i="3"/>
  <c r="I90" i="3"/>
  <c r="I92" i="3"/>
  <c r="I94" i="3"/>
  <c r="I96" i="3"/>
  <c r="I98" i="3"/>
  <c r="I100" i="3"/>
  <c r="I102" i="3"/>
  <c r="I104" i="3"/>
  <c r="I106" i="3"/>
  <c r="I108" i="3"/>
  <c r="I110" i="3"/>
  <c r="I112" i="3"/>
  <c r="I114" i="3"/>
  <c r="I116" i="3"/>
  <c r="I118" i="3"/>
  <c r="I120" i="3"/>
  <c r="I122" i="3"/>
  <c r="I124" i="3"/>
  <c r="I126" i="3"/>
  <c r="I128" i="3"/>
  <c r="I130" i="3"/>
  <c r="I132" i="3"/>
  <c r="I134" i="3"/>
  <c r="I136" i="3"/>
  <c r="I138" i="3"/>
  <c r="I140" i="3"/>
  <c r="I142" i="3"/>
  <c r="I144" i="3"/>
  <c r="I146" i="3"/>
  <c r="I148" i="3"/>
  <c r="I150" i="3"/>
  <c r="I152" i="3"/>
  <c r="I154" i="3"/>
  <c r="I156" i="3"/>
  <c r="I158" i="3"/>
  <c r="I160" i="3"/>
  <c r="I162" i="3"/>
  <c r="I164" i="3"/>
  <c r="I166" i="3"/>
  <c r="I168" i="3"/>
  <c r="I170" i="3"/>
  <c r="I172" i="3"/>
  <c r="I174" i="3"/>
  <c r="I176" i="3"/>
  <c r="I178" i="3"/>
  <c r="I180" i="3"/>
  <c r="I182" i="3"/>
  <c r="I184" i="3"/>
  <c r="I186" i="3"/>
  <c r="I188" i="3"/>
  <c r="I190" i="3"/>
  <c r="I192" i="3"/>
  <c r="I194" i="3"/>
  <c r="I196" i="3"/>
  <c r="I198" i="3"/>
  <c r="I200" i="3"/>
  <c r="I202" i="3"/>
  <c r="I204" i="3"/>
  <c r="I206" i="3"/>
  <c r="I208" i="3"/>
  <c r="I210" i="3"/>
  <c r="I212" i="3"/>
  <c r="I214" i="3"/>
  <c r="I216" i="3"/>
  <c r="I218" i="3"/>
  <c r="I220" i="3"/>
  <c r="I222" i="3"/>
  <c r="I224" i="3"/>
  <c r="I226" i="3"/>
  <c r="I228" i="3"/>
  <c r="I230" i="3"/>
  <c r="I232" i="3"/>
  <c r="I234" i="3"/>
  <c r="I236" i="3"/>
  <c r="I238" i="3"/>
  <c r="I240" i="3"/>
  <c r="I242" i="3"/>
  <c r="I244" i="3"/>
  <c r="I246" i="3"/>
  <c r="H251" i="4"/>
  <c r="B17" i="5" s="1"/>
  <c r="B19" i="5" s="1"/>
  <c r="H25" i="6"/>
  <c r="H33" i="6"/>
  <c r="H41" i="6"/>
  <c r="H49" i="6"/>
  <c r="H57" i="6"/>
  <c r="H65" i="6"/>
  <c r="H77" i="6"/>
  <c r="H82" i="6"/>
  <c r="H252" i="2"/>
  <c r="B6" i="5" s="1"/>
  <c r="I2" i="4"/>
  <c r="I6" i="4"/>
  <c r="I10" i="4"/>
  <c r="I14" i="4"/>
  <c r="I20" i="4"/>
  <c r="I22" i="4"/>
  <c r="I26" i="4"/>
  <c r="I30" i="4"/>
  <c r="I34" i="4"/>
  <c r="I38" i="4"/>
  <c r="I42" i="4"/>
  <c r="I46" i="4"/>
  <c r="I50" i="4"/>
  <c r="I54" i="4"/>
  <c r="I58" i="4"/>
  <c r="I62" i="4"/>
  <c r="I66" i="4"/>
  <c r="I70" i="4"/>
  <c r="I74" i="4"/>
  <c r="I78" i="4"/>
  <c r="I82" i="4"/>
  <c r="I88" i="4"/>
  <c r="I92" i="4"/>
  <c r="I96" i="4"/>
  <c r="I100" i="4"/>
  <c r="I104" i="4"/>
  <c r="I108" i="4"/>
  <c r="I112" i="4"/>
  <c r="I116" i="4"/>
  <c r="I120" i="4"/>
  <c r="I124" i="4"/>
  <c r="I128" i="4"/>
  <c r="I132" i="4"/>
  <c r="I136" i="4"/>
  <c r="I140" i="4"/>
  <c r="I144" i="4"/>
  <c r="I148" i="4"/>
  <c r="I152" i="4"/>
  <c r="I156" i="4"/>
  <c r="I162" i="4"/>
  <c r="I166" i="4"/>
  <c r="I170" i="4"/>
  <c r="I174" i="4"/>
  <c r="I178" i="4"/>
  <c r="I182" i="4"/>
  <c r="I186" i="4"/>
  <c r="I188" i="4"/>
  <c r="I192" i="4"/>
  <c r="I196" i="4"/>
  <c r="I200" i="4"/>
  <c r="I204" i="4"/>
  <c r="I208" i="4"/>
  <c r="I212" i="4"/>
  <c r="I216" i="4"/>
  <c r="I220" i="4"/>
  <c r="I222" i="4"/>
  <c r="I226" i="4"/>
  <c r="I230" i="4"/>
  <c r="I232" i="4"/>
  <c r="I236" i="4"/>
  <c r="I238" i="4"/>
  <c r="I240" i="4"/>
  <c r="I242" i="4"/>
  <c r="I2" i="2"/>
  <c r="I4" i="2"/>
  <c r="I6" i="2"/>
  <c r="I8" i="2"/>
  <c r="I10" i="2"/>
  <c r="I12" i="2"/>
  <c r="I14" i="2"/>
  <c r="I16" i="2"/>
  <c r="I18" i="2"/>
  <c r="I20" i="2"/>
  <c r="I22" i="2"/>
  <c r="I24" i="2"/>
  <c r="I26" i="2"/>
  <c r="I28" i="2"/>
  <c r="I30" i="2"/>
  <c r="I32" i="2"/>
  <c r="I34" i="2"/>
  <c r="I36" i="2"/>
  <c r="I38" i="2"/>
  <c r="I40" i="2"/>
  <c r="I42" i="2"/>
  <c r="I44" i="2"/>
  <c r="I46" i="2"/>
  <c r="I48" i="2"/>
  <c r="I50" i="2"/>
  <c r="I52" i="2"/>
  <c r="I54" i="2"/>
  <c r="I56" i="2"/>
  <c r="I58" i="2"/>
  <c r="I60" i="2"/>
  <c r="I62" i="2"/>
  <c r="I64" i="2"/>
  <c r="I66" i="2"/>
  <c r="I68" i="2"/>
  <c r="I70" i="2"/>
  <c r="I72" i="2"/>
  <c r="I74" i="2"/>
  <c r="I76" i="2"/>
  <c r="I78" i="2"/>
  <c r="I80" i="2"/>
  <c r="I82" i="2"/>
  <c r="I84" i="2"/>
  <c r="I86" i="2"/>
  <c r="I88" i="2"/>
  <c r="I90" i="2"/>
  <c r="I92" i="2"/>
  <c r="I94" i="2"/>
  <c r="I96" i="2"/>
  <c r="I98" i="2"/>
  <c r="I100" i="2"/>
  <c r="I102" i="2"/>
  <c r="I104" i="2"/>
  <c r="I106" i="2"/>
  <c r="I108" i="2"/>
  <c r="I110" i="2"/>
  <c r="I112" i="2"/>
  <c r="I114" i="2"/>
  <c r="I116" i="2"/>
  <c r="I118" i="2"/>
  <c r="I120" i="2"/>
  <c r="I122" i="2"/>
  <c r="I124" i="2"/>
  <c r="I126" i="2"/>
  <c r="I128" i="2"/>
  <c r="I130" i="2"/>
  <c r="I132" i="2"/>
  <c r="I134" i="2"/>
  <c r="I136" i="2"/>
  <c r="I138" i="2"/>
  <c r="I140" i="2"/>
  <c r="I142" i="2"/>
  <c r="I144" i="2"/>
  <c r="I146" i="2"/>
  <c r="I148" i="2"/>
  <c r="I150" i="2"/>
  <c r="I152" i="2"/>
  <c r="I154" i="2"/>
  <c r="I156" i="2"/>
  <c r="I158" i="2"/>
  <c r="I160" i="2"/>
  <c r="I162" i="2"/>
  <c r="I164" i="2"/>
  <c r="I166" i="2"/>
  <c r="I168" i="2"/>
  <c r="I170" i="2"/>
  <c r="I172" i="2"/>
  <c r="I174" i="2"/>
  <c r="I176" i="2"/>
  <c r="I178" i="2"/>
  <c r="I180" i="2"/>
  <c r="I182" i="2"/>
  <c r="I184" i="2"/>
  <c r="I186" i="2"/>
  <c r="I188" i="2"/>
  <c r="I190" i="2"/>
  <c r="I192" i="2"/>
  <c r="I194" i="2"/>
  <c r="I196" i="2"/>
  <c r="I198" i="2"/>
  <c r="I200" i="2"/>
  <c r="I202" i="2"/>
  <c r="I204" i="2"/>
  <c r="I206" i="2"/>
  <c r="I208" i="2"/>
  <c r="I210" i="2"/>
  <c r="I212" i="2"/>
  <c r="I214" i="2"/>
  <c r="I216" i="2"/>
  <c r="I218" i="2"/>
  <c r="I220" i="2"/>
  <c r="I222" i="2"/>
  <c r="I224" i="2"/>
  <c r="I226" i="2"/>
  <c r="I228" i="2"/>
  <c r="I230" i="2"/>
  <c r="I232" i="2"/>
  <c r="I234" i="2"/>
  <c r="I236" i="2"/>
  <c r="I238" i="2"/>
  <c r="I240" i="2"/>
  <c r="I242" i="2"/>
  <c r="I244" i="2"/>
  <c r="I3" i="4"/>
  <c r="I5" i="4"/>
  <c r="I7" i="4"/>
  <c r="I9" i="4"/>
  <c r="I11" i="4"/>
  <c r="I13" i="4"/>
  <c r="I15" i="4"/>
  <c r="I17" i="4"/>
  <c r="I19" i="4"/>
  <c r="I21" i="4"/>
  <c r="I23" i="4"/>
  <c r="I25" i="4"/>
  <c r="I27" i="4"/>
  <c r="I29" i="4"/>
  <c r="I31" i="4"/>
  <c r="I33" i="4"/>
  <c r="I35" i="4"/>
  <c r="I37" i="4"/>
  <c r="I39" i="4"/>
  <c r="I41" i="4"/>
  <c r="I43" i="4"/>
  <c r="I45" i="4"/>
  <c r="I47" i="4"/>
  <c r="I49" i="4"/>
  <c r="I51" i="4"/>
  <c r="I53" i="4"/>
  <c r="I55" i="4"/>
  <c r="I57" i="4"/>
  <c r="I59" i="4"/>
  <c r="I61" i="4"/>
  <c r="I63" i="4"/>
  <c r="I65" i="4"/>
  <c r="I67" i="4"/>
  <c r="I69" i="4"/>
  <c r="I71" i="4"/>
  <c r="I73" i="4"/>
  <c r="I75" i="4"/>
  <c r="I77" i="4"/>
  <c r="I79" i="4"/>
  <c r="I81" i="4"/>
  <c r="I83" i="4"/>
  <c r="I85" i="4"/>
  <c r="I87" i="4"/>
  <c r="I89" i="4"/>
  <c r="I91" i="4"/>
  <c r="I93" i="4"/>
  <c r="I95" i="4"/>
  <c r="I97" i="4"/>
  <c r="I99" i="4"/>
  <c r="I101" i="4"/>
  <c r="I103" i="4"/>
  <c r="I105" i="4"/>
  <c r="I107" i="4"/>
  <c r="I109" i="4"/>
  <c r="I111" i="4"/>
  <c r="I113" i="4"/>
  <c r="I115" i="4"/>
  <c r="I117" i="4"/>
  <c r="I119" i="4"/>
  <c r="I121" i="4"/>
  <c r="I123" i="4"/>
  <c r="I125" i="4"/>
  <c r="I127" i="4"/>
  <c r="I129" i="4"/>
  <c r="I131" i="4"/>
  <c r="I133" i="4"/>
  <c r="I135" i="4"/>
  <c r="I137" i="4"/>
  <c r="I139" i="4"/>
  <c r="I141" i="4"/>
  <c r="I143" i="4"/>
  <c r="I145" i="4"/>
  <c r="I147" i="4"/>
  <c r="I149" i="4"/>
  <c r="I151" i="4"/>
  <c r="I153" i="4"/>
  <c r="I155" i="4"/>
  <c r="I157" i="4"/>
  <c r="I159" i="4"/>
  <c r="I161" i="4"/>
  <c r="I163" i="4"/>
  <c r="I165" i="4"/>
  <c r="I167" i="4"/>
  <c r="I169" i="4"/>
  <c r="I171" i="4"/>
  <c r="I173" i="4"/>
  <c r="I175" i="4"/>
  <c r="I177" i="4"/>
  <c r="I179" i="4"/>
  <c r="I181" i="4"/>
  <c r="I183" i="4"/>
  <c r="I185" i="4"/>
  <c r="I187" i="4"/>
  <c r="I189" i="4"/>
  <c r="I191" i="4"/>
  <c r="I193" i="4"/>
  <c r="I195" i="4"/>
  <c r="I197" i="4"/>
  <c r="I199" i="4"/>
  <c r="I201" i="4"/>
  <c r="I203" i="4"/>
  <c r="I205" i="4"/>
  <c r="I207" i="4"/>
  <c r="I209" i="4"/>
  <c r="I211" i="4"/>
  <c r="I213" i="4"/>
  <c r="I215" i="4"/>
  <c r="I217" i="4"/>
  <c r="I219" i="4"/>
  <c r="I221" i="4"/>
  <c r="I223" i="4"/>
  <c r="I225" i="4"/>
  <c r="I227" i="4"/>
  <c r="I229" i="4"/>
  <c r="I231" i="4"/>
  <c r="I233" i="4"/>
  <c r="I235" i="4"/>
  <c r="I237" i="4"/>
  <c r="I239" i="4"/>
  <c r="I241" i="4"/>
  <c r="I243" i="4"/>
  <c r="I245" i="4"/>
  <c r="H23" i="6"/>
  <c r="H31" i="6"/>
  <c r="H39" i="6"/>
  <c r="H47" i="6"/>
  <c r="H55" i="6"/>
  <c r="H63" i="6"/>
  <c r="H81" i="6"/>
  <c r="I3" i="3"/>
  <c r="I5" i="3"/>
  <c r="I7" i="3"/>
  <c r="I9" i="3"/>
  <c r="I11" i="3"/>
  <c r="I13" i="3"/>
  <c r="I15" i="3"/>
  <c r="I17" i="3"/>
  <c r="I19" i="3"/>
  <c r="I21" i="3"/>
  <c r="I23" i="3"/>
  <c r="I25" i="3"/>
  <c r="I27" i="3"/>
  <c r="I29" i="3"/>
  <c r="I31" i="3"/>
  <c r="I33" i="3"/>
  <c r="I35" i="3"/>
  <c r="I37" i="3"/>
  <c r="I39" i="3"/>
  <c r="I41" i="3"/>
  <c r="I43" i="3"/>
  <c r="I45" i="3"/>
  <c r="I47" i="3"/>
  <c r="I49" i="3"/>
  <c r="I51" i="3"/>
  <c r="I53" i="3"/>
  <c r="I55" i="3"/>
  <c r="I57" i="3"/>
  <c r="I59" i="3"/>
  <c r="I61" i="3"/>
  <c r="I63" i="3"/>
  <c r="I65" i="3"/>
  <c r="I67" i="3"/>
  <c r="I69" i="3"/>
  <c r="I71" i="3"/>
  <c r="I73" i="3"/>
  <c r="I75" i="3"/>
  <c r="I77" i="3"/>
  <c r="I79" i="3"/>
  <c r="I81" i="3"/>
  <c r="I83" i="3"/>
  <c r="I85" i="3"/>
  <c r="I87" i="3"/>
  <c r="I89" i="3"/>
  <c r="I91" i="3"/>
  <c r="I93" i="3"/>
  <c r="I95" i="3"/>
  <c r="I97" i="3"/>
  <c r="I99" i="3"/>
  <c r="I101" i="3"/>
  <c r="I103" i="3"/>
  <c r="I105" i="3"/>
  <c r="I107" i="3"/>
  <c r="I109" i="3"/>
  <c r="I111" i="3"/>
  <c r="I113" i="3"/>
  <c r="I115" i="3"/>
  <c r="I117" i="3"/>
  <c r="I119" i="3"/>
  <c r="I121" i="3"/>
  <c r="I123" i="3"/>
  <c r="I125" i="3"/>
  <c r="I127" i="3"/>
  <c r="I129" i="3"/>
  <c r="I131" i="3"/>
  <c r="I133" i="3"/>
  <c r="I135" i="3"/>
  <c r="I137" i="3"/>
  <c r="I139" i="3"/>
  <c r="I141" i="3"/>
  <c r="I143" i="3"/>
  <c r="I145" i="3"/>
  <c r="I147" i="3"/>
  <c r="I149" i="3"/>
  <c r="I151" i="3"/>
  <c r="I153" i="3"/>
  <c r="I155" i="3"/>
  <c r="I157" i="3"/>
  <c r="I159" i="3"/>
  <c r="I161" i="3"/>
  <c r="I163" i="3"/>
  <c r="I165" i="3"/>
  <c r="I167" i="3"/>
  <c r="I169" i="3"/>
  <c r="I171" i="3"/>
  <c r="I173" i="3"/>
  <c r="I175" i="3"/>
  <c r="I177" i="3"/>
  <c r="I179" i="3"/>
  <c r="I181" i="3"/>
  <c r="I183" i="3"/>
  <c r="I185" i="3"/>
  <c r="I187" i="3"/>
  <c r="I189" i="3"/>
  <c r="I191" i="3"/>
  <c r="I193" i="3"/>
  <c r="I195" i="3"/>
  <c r="I197" i="3"/>
  <c r="I199" i="3"/>
  <c r="I201" i="3"/>
  <c r="I203" i="3"/>
  <c r="I205" i="3"/>
  <c r="I207" i="3"/>
  <c r="I209" i="3"/>
  <c r="I211" i="3"/>
  <c r="I213" i="3"/>
  <c r="I215" i="3"/>
  <c r="I217" i="3"/>
  <c r="I219" i="3"/>
  <c r="I221" i="3"/>
  <c r="I223" i="3"/>
  <c r="I225" i="3"/>
  <c r="I227" i="3"/>
  <c r="I229" i="3"/>
  <c r="I231" i="3"/>
  <c r="I233" i="3"/>
  <c r="I235" i="3"/>
  <c r="I237" i="3"/>
  <c r="I239" i="3"/>
  <c r="I241" i="3"/>
  <c r="I243" i="3"/>
  <c r="I245" i="3"/>
  <c r="H19" i="6"/>
  <c r="H74" i="6"/>
  <c r="H191" i="6"/>
  <c r="H207" i="6"/>
  <c r="H223" i="6"/>
  <c r="H15" i="7"/>
  <c r="H23" i="7"/>
  <c r="H31" i="7"/>
  <c r="H39" i="7"/>
  <c r="H47" i="7"/>
  <c r="H55" i="7"/>
  <c r="H63" i="7"/>
  <c r="H71" i="7"/>
  <c r="H79" i="7"/>
  <c r="H87" i="7"/>
  <c r="H95" i="7"/>
  <c r="H14" i="7"/>
  <c r="H22" i="7"/>
  <c r="H30" i="7"/>
  <c r="H38" i="7"/>
  <c r="H46" i="7"/>
  <c r="H54" i="7"/>
  <c r="H62" i="7"/>
  <c r="H70" i="7"/>
  <c r="H78" i="7"/>
  <c r="H86" i="7"/>
  <c r="H94" i="7"/>
  <c r="H102" i="7"/>
  <c r="H110" i="7"/>
  <c r="H118" i="7"/>
  <c r="H143" i="7"/>
  <c r="H183" i="6"/>
  <c r="H199" i="6"/>
  <c r="H215" i="6"/>
  <c r="H231" i="6"/>
  <c r="H115" i="7"/>
  <c r="H187" i="6"/>
  <c r="H203" i="6"/>
  <c r="H219" i="6"/>
  <c r="H235" i="6"/>
  <c r="H239" i="6"/>
  <c r="H4" i="7"/>
  <c r="H6" i="7"/>
  <c r="H10" i="7"/>
  <c r="H18" i="7"/>
  <c r="H26" i="7"/>
  <c r="H34" i="7"/>
  <c r="H42" i="7"/>
  <c r="H50" i="7"/>
  <c r="H58" i="7"/>
  <c r="H66" i="7"/>
  <c r="H74" i="7"/>
  <c r="H82" i="7"/>
  <c r="H90" i="7"/>
  <c r="H98" i="7"/>
  <c r="H106" i="7"/>
  <c r="H114" i="7"/>
  <c r="H126" i="7"/>
  <c r="H2" i="7"/>
  <c r="H151" i="7"/>
  <c r="H129" i="7"/>
  <c r="H135" i="7"/>
  <c r="H174" i="7"/>
  <c r="H206" i="7"/>
  <c r="H226" i="7"/>
  <c r="H238" i="7"/>
  <c r="H153" i="7"/>
  <c r="H163" i="7"/>
  <c r="H195" i="7"/>
  <c r="H213" i="7"/>
  <c r="H227" i="7"/>
  <c r="H245" i="7"/>
  <c r="H3" i="8"/>
  <c r="H121" i="7"/>
  <c r="H140" i="7"/>
  <c r="H144" i="7"/>
  <c r="H156" i="7"/>
  <c r="H158" i="7"/>
  <c r="H172" i="7"/>
  <c r="H176" i="7"/>
  <c r="H188" i="7"/>
  <c r="H190" i="7"/>
  <c r="H204" i="7"/>
  <c r="H208" i="7"/>
  <c r="H210" i="7"/>
  <c r="H220" i="7"/>
  <c r="H222" i="7"/>
  <c r="H236" i="7"/>
  <c r="H240" i="7"/>
  <c r="H242" i="7"/>
  <c r="H4" i="8"/>
  <c r="H169" i="7"/>
  <c r="H201" i="7"/>
  <c r="H217" i="7"/>
  <c r="H233" i="7"/>
  <c r="H247" i="7"/>
  <c r="H14" i="8"/>
  <c r="H30" i="8"/>
  <c r="H68" i="8"/>
  <c r="H84" i="8"/>
  <c r="H92" i="8"/>
  <c r="H100" i="8"/>
  <c r="H108" i="8"/>
  <c r="H116" i="8"/>
  <c r="H246" i="8"/>
  <c r="H136" i="7"/>
  <c r="H141" i="7"/>
  <c r="H152" i="7"/>
  <c r="H157" i="7"/>
  <c r="H168" i="7"/>
  <c r="H173" i="7"/>
  <c r="H184" i="7"/>
  <c r="H189" i="7"/>
  <c r="H200" i="7"/>
  <c r="H205" i="7"/>
  <c r="H216" i="7"/>
  <c r="H221" i="7"/>
  <c r="H232" i="7"/>
  <c r="H237" i="7"/>
  <c r="H35" i="8"/>
  <c r="H42" i="8"/>
  <c r="H50" i="8"/>
  <c r="H66" i="8"/>
  <c r="H74" i="8"/>
  <c r="H82" i="8"/>
  <c r="H90" i="8"/>
  <c r="H98" i="8"/>
  <c r="H106" i="8"/>
  <c r="H114" i="8"/>
  <c r="H122" i="8"/>
  <c r="H10" i="8"/>
  <c r="H13" i="8"/>
  <c r="H17" i="8"/>
  <c r="H18" i="8"/>
  <c r="H21" i="8"/>
  <c r="H26" i="8"/>
  <c r="H29" i="8"/>
  <c r="H39" i="8"/>
  <c r="H47" i="8"/>
  <c r="H63" i="8"/>
  <c r="H71" i="8"/>
  <c r="H79" i="8"/>
  <c r="H95" i="8"/>
  <c r="H103" i="8"/>
  <c r="H111" i="8"/>
  <c r="H173" i="8"/>
  <c r="H202" i="8"/>
  <c r="H48" i="8"/>
  <c r="H55" i="8"/>
  <c r="H56" i="8"/>
  <c r="H64" i="8"/>
  <c r="H72" i="8"/>
  <c r="H80" i="8"/>
  <c r="H87" i="8"/>
  <c r="H88" i="8"/>
  <c r="H96" i="8"/>
  <c r="H104" i="8"/>
  <c r="H112" i="8"/>
  <c r="H119" i="8"/>
  <c r="H212" i="8"/>
  <c r="H226" i="8"/>
  <c r="H34" i="8"/>
  <c r="H159" i="8"/>
  <c r="H180" i="8"/>
  <c r="H187" i="8"/>
  <c r="H194" i="8"/>
  <c r="H205" i="8"/>
  <c r="H234" i="8"/>
  <c r="H145" i="8"/>
  <c r="H155" i="8"/>
  <c r="H157" i="8"/>
  <c r="H209" i="8"/>
  <c r="H219" i="8"/>
  <c r="H221" i="8"/>
  <c r="H241" i="8"/>
  <c r="H134" i="8"/>
  <c r="H146" i="8"/>
  <c r="H152" i="8"/>
  <c r="H160" i="8"/>
  <c r="H164" i="8"/>
  <c r="H166" i="8"/>
  <c r="H178" i="8"/>
  <c r="H184" i="8"/>
  <c r="H192" i="8"/>
  <c r="H196" i="8"/>
  <c r="H198" i="8"/>
  <c r="H210" i="8"/>
  <c r="H224" i="8"/>
  <c r="H230" i="8"/>
  <c r="H242" i="8"/>
  <c r="H136" i="8"/>
  <c r="H168" i="8"/>
  <c r="H200" i="8"/>
  <c r="H216" i="8"/>
  <c r="H135" i="8"/>
  <c r="H140" i="8"/>
  <c r="H151" i="8"/>
  <c r="H167" i="8"/>
  <c r="H183" i="8"/>
  <c r="H188" i="8"/>
  <c r="H199" i="8"/>
  <c r="H204" i="8"/>
  <c r="H215" i="8"/>
  <c r="H231" i="8"/>
  <c r="H244" i="8"/>
  <c r="H245" i="8"/>
  <c r="K3" i="6" l="1"/>
  <c r="H132" i="8"/>
  <c r="H76" i="8"/>
  <c r="H236" i="8"/>
  <c r="H220" i="8"/>
  <c r="K4" i="8" s="1"/>
  <c r="H156" i="8"/>
  <c r="H172" i="8"/>
  <c r="K4" i="6"/>
  <c r="K8" i="6" s="1"/>
  <c r="H256" i="4"/>
  <c r="H255" i="4"/>
  <c r="H255" i="2"/>
  <c r="H256" i="2"/>
  <c r="H256" i="3"/>
  <c r="H255" i="3"/>
  <c r="K6" i="8"/>
  <c r="K4" i="7"/>
  <c r="K3" i="7"/>
  <c r="K6" i="7"/>
  <c r="K3" i="8" l="1"/>
  <c r="K8" i="8" s="1"/>
  <c r="K8" i="7"/>
</calcChain>
</file>

<file path=xl/sharedStrings.xml><?xml version="1.0" encoding="utf-8"?>
<sst xmlns="http://schemas.openxmlformats.org/spreadsheetml/2006/main" count="121" uniqueCount="61">
  <si>
    <t>Institute of Actuarial and Quantitative Studies</t>
  </si>
  <si>
    <t>B.Sc. in Actuarial Science and Quantitative Finance</t>
  </si>
  <si>
    <t>Semester 1</t>
  </si>
  <si>
    <t>Division -</t>
  </si>
  <si>
    <t>Group Members:</t>
  </si>
  <si>
    <t>Name</t>
  </si>
  <si>
    <t>Roll No</t>
  </si>
  <si>
    <t>Saloni Tayshete</t>
  </si>
  <si>
    <t xml:space="preserve">Prati Thakkar </t>
  </si>
  <si>
    <t>Krishangi Trivedi</t>
  </si>
  <si>
    <t>Date</t>
  </si>
  <si>
    <t>Open</t>
  </si>
  <si>
    <t>High</t>
  </si>
  <si>
    <t>Low</t>
  </si>
  <si>
    <t>Close</t>
  </si>
  <si>
    <t>Adj Close</t>
  </si>
  <si>
    <t>Return Of Shrare Price</t>
  </si>
  <si>
    <t xml:space="preserve">Standardized Data </t>
  </si>
  <si>
    <t>Expected Share Price</t>
  </si>
  <si>
    <t>Variance Share Price</t>
  </si>
  <si>
    <t>Expected Return</t>
  </si>
  <si>
    <t>Variance Return</t>
  </si>
  <si>
    <t>Skweness</t>
  </si>
  <si>
    <t>Kurtosis</t>
  </si>
  <si>
    <t>Mean Of Standardized Data</t>
  </si>
  <si>
    <t>Variance Of Standardized Data</t>
  </si>
  <si>
    <t>Comment:</t>
  </si>
  <si>
    <t>The Skweness is Greater than zero hence, it is positively skewed.</t>
  </si>
  <si>
    <t>Since the Kurtosis is less than 3 it is Platykurtic data.</t>
  </si>
  <si>
    <t>Return Of Share Price</t>
  </si>
  <si>
    <t>Since the Skweness is greater than zero hence, it is positively skewed.</t>
  </si>
  <si>
    <t>Standardized Data</t>
  </si>
  <si>
    <t>Variance of Return</t>
  </si>
  <si>
    <t>Skewness</t>
  </si>
  <si>
    <t>Since the Skewness is greater than zero, the data is positively skewed</t>
  </si>
  <si>
    <t>Risk Free rate</t>
  </si>
  <si>
    <t>FILL YOUR ANSWERS IN THE CELLS HIGHLIGHTED IN YELLOW COLOUR.</t>
  </si>
  <si>
    <t>For HDFC Limited</t>
  </si>
  <si>
    <t>Standard Deviation of Returns</t>
  </si>
  <si>
    <t>Sharpe Ratio</t>
  </si>
  <si>
    <t>For ONGC Limited</t>
  </si>
  <si>
    <t>For SpiceJet Limited</t>
  </si>
  <si>
    <t>HDFC (1)</t>
  </si>
  <si>
    <t>ONGC (2)</t>
  </si>
  <si>
    <t>Return on HDFC stock (R1)</t>
  </si>
  <si>
    <t>X1 * R1</t>
  </si>
  <si>
    <t>Return on ONGC stock (R2)</t>
  </si>
  <si>
    <t>X2 * R2</t>
  </si>
  <si>
    <t>Y=(X1 * R1) + (X2 * R2)</t>
  </si>
  <si>
    <t xml:space="preserve">Correlation </t>
  </si>
  <si>
    <t>ONGC</t>
  </si>
  <si>
    <t>SPICEJET</t>
  </si>
  <si>
    <t>Return on ONGC stock (R1)</t>
  </si>
  <si>
    <t>Return on SPICEJET stock (R2)</t>
  </si>
  <si>
    <t>SPICEJET (2)</t>
  </si>
  <si>
    <t>Expected Return (Y)</t>
  </si>
  <si>
    <t>Variance Return (Y)</t>
  </si>
  <si>
    <t>Correlation</t>
  </si>
  <si>
    <t>Since all investors chooses to invest equally in both the stocls the weight of the investment is 0.5</t>
  </si>
  <si>
    <r>
      <rPr>
        <b/>
        <sz val="12"/>
        <color theme="1"/>
        <rFont val="Calibri"/>
        <family val="2"/>
        <scheme val="minor"/>
      </rPr>
      <t>Add your comments here:</t>
    </r>
    <r>
      <rPr>
        <b/>
        <sz val="11"/>
        <color theme="1"/>
        <rFont val="Calibri"/>
        <family val="2"/>
        <scheme val="minor"/>
      </rPr>
      <t xml:space="preserve"> </t>
    </r>
    <r>
      <rPr>
        <sz val="14"/>
        <color theme="1"/>
        <rFont val="Bahnschrift SemiLight"/>
        <family val="2"/>
      </rPr>
      <t>Sharpe Ratio is used to understand the return of equity compared to the risk. It represents the additional amount of return that an investor receives per unit of increase in risk. When comparing two assets, the one with a higher Sharpe ratio appears to provide better return for the same risk hence a high sharpe ratio is good when compared to similar portfolios or funds.
Here we can see that; the sharpe ratio of; 
i) HDFC Limited = -3.545723901 
ii) ONGC limited = -2.120186521
iii) SpiceJet Limited = -2.000315159
Hence, from the given data it is noted that the sharpe ratio of SpiceJet limited is the highest  amongst the three. Which means SpiceJet limited provides a better return for the same risk. With this we can conclude that investor 'C' is making the highest return per risk.</t>
    </r>
  </si>
  <si>
    <t>We considered the High share prices to calculate the Return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</si>
</sst>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charset val="134"/>
      <scheme val="minor"/>
    </font>
    <font>
      <sz val="11"/>
      <color theme="1"/>
      <name val="Calibri"/>
      <family val="2"/>
      <scheme val="minor"/>
    </font>
    <font>
      <b/>
      <sz val="11"/>
      <color theme="1"/>
      <name val="Calibri"/>
      <charset val="134"/>
      <scheme val="minor"/>
    </font>
    <font>
      <b/>
      <sz val="14"/>
      <color theme="1"/>
      <name val="Calibri"/>
      <charset val="134"/>
      <scheme val="minor"/>
    </font>
    <font>
      <sz val="12"/>
      <color theme="1"/>
      <name val="Calibri"/>
      <charset val="134"/>
      <scheme val="minor"/>
    </font>
    <font>
      <b/>
      <sz val="12"/>
      <color theme="1"/>
      <name val="Calibri"/>
      <charset val="134"/>
      <scheme val="minor"/>
    </font>
    <font>
      <b/>
      <sz val="24"/>
      <color theme="1"/>
      <name val="Calibri"/>
      <charset val="134"/>
      <scheme val="minor"/>
    </font>
    <font>
      <b/>
      <sz val="20"/>
      <color theme="1"/>
      <name val="Calibri"/>
      <charset val="134"/>
      <scheme val="minor"/>
    </font>
    <font>
      <b/>
      <sz val="16"/>
      <color theme="1"/>
      <name val="Calibri"/>
      <charset val="134"/>
      <scheme val="minor"/>
    </font>
    <font>
      <b/>
      <sz val="14"/>
      <color theme="1"/>
      <name val="Calibri"/>
      <family val="2"/>
      <scheme val="minor"/>
    </font>
    <font>
      <sz val="14"/>
      <color theme="1"/>
      <name val="Calibri"/>
      <family val="2"/>
      <scheme val="minor"/>
    </font>
    <font>
      <b/>
      <sz val="11"/>
      <color theme="1"/>
      <name val="Calibri"/>
      <family val="2"/>
      <scheme val="minor"/>
    </font>
    <font>
      <sz val="14"/>
      <color theme="1"/>
      <name val="Bahnschrift SemiLight"/>
      <family val="2"/>
    </font>
    <font>
      <sz val="12"/>
      <color theme="1"/>
      <name val="Calibri"/>
      <family val="2"/>
      <scheme val="minor"/>
    </font>
    <font>
      <b/>
      <sz val="12"/>
      <color theme="1"/>
      <name val="Calibri"/>
      <family val="2"/>
      <scheme val="minor"/>
    </font>
  </fonts>
  <fills count="19">
    <fill>
      <patternFill patternType="none"/>
    </fill>
    <fill>
      <patternFill patternType="gray125"/>
    </fill>
    <fill>
      <patternFill patternType="solid">
        <fgColor rgb="FFDEEAF6"/>
        <bgColor indexed="64"/>
      </patternFill>
    </fill>
    <fill>
      <patternFill patternType="solid">
        <fgColor theme="7" tint="0.79995117038483843"/>
        <bgColor indexed="64"/>
      </patternFill>
    </fill>
    <fill>
      <patternFill patternType="solid">
        <fgColor theme="4" tint="0.79992065187536243"/>
        <bgColor indexed="64"/>
      </patternFill>
    </fill>
    <fill>
      <patternFill patternType="solid">
        <fgColor theme="4" tint="0.79995117038483843"/>
        <bgColor indexed="64"/>
      </patternFill>
    </fill>
    <fill>
      <patternFill patternType="solid">
        <fgColor rgb="FFE9A1D6"/>
        <bgColor indexed="64"/>
      </patternFill>
    </fill>
    <fill>
      <patternFill patternType="solid">
        <fgColor rgb="FFFBE4D5"/>
        <bgColor indexed="64"/>
      </patternFill>
    </fill>
    <fill>
      <patternFill patternType="solid">
        <fgColor rgb="FFC8C8C8"/>
        <bgColor indexed="64"/>
      </patternFill>
    </fill>
    <fill>
      <patternFill patternType="solid">
        <fgColor rgb="FFB4C6E7"/>
        <bgColor indexed="64"/>
      </patternFill>
    </fill>
    <fill>
      <patternFill patternType="solid">
        <fgColor rgb="FFFEF2CB"/>
        <bgColor indexed="64"/>
      </patternFill>
    </fill>
    <fill>
      <patternFill patternType="solid">
        <fgColor rgb="FFE2EFD9"/>
        <bgColor indexed="64"/>
      </patternFill>
    </fill>
    <fill>
      <patternFill patternType="solid">
        <fgColor rgb="FFF1C1E4"/>
        <bgColor indexed="64"/>
      </patternFill>
    </fill>
    <fill>
      <patternFill patternType="solid">
        <fgColor rgb="FFFFC000"/>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BBE9FB"/>
        <bgColor indexed="64"/>
      </patternFill>
    </fill>
  </fills>
  <borders count="5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style="medium">
        <color auto="1"/>
      </left>
      <right style="medium">
        <color auto="1"/>
      </right>
      <top style="medium">
        <color auto="1"/>
      </top>
      <bottom style="medium">
        <color auto="1"/>
      </bottom>
      <diagonal/>
    </border>
    <border>
      <left style="thin">
        <color auto="1"/>
      </left>
      <right style="thin">
        <color auto="1"/>
      </right>
      <top/>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top style="medium">
        <color rgb="FFCCCCCC"/>
      </top>
      <bottom/>
      <diagonal/>
    </border>
    <border>
      <left/>
      <right/>
      <top/>
      <bottom style="medium">
        <color rgb="FFCCCCCC"/>
      </bottom>
      <diagonal/>
    </border>
    <border>
      <left/>
      <right style="medium">
        <color rgb="FFCCCCCC"/>
      </right>
      <top style="medium">
        <color rgb="FFCCCCCC"/>
      </top>
      <bottom/>
      <diagonal/>
    </border>
    <border>
      <left/>
      <right style="medium">
        <color rgb="FFCCCCCC"/>
      </right>
      <top/>
      <bottom/>
      <diagonal/>
    </border>
    <border>
      <left/>
      <right style="medium">
        <color rgb="FFCCCCCC"/>
      </right>
      <top/>
      <bottom style="medium">
        <color rgb="FFCCCCCC"/>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top/>
      <bottom style="medium">
        <color auto="1"/>
      </bottom>
      <diagonal/>
    </border>
    <border>
      <left/>
      <right/>
      <top style="medium">
        <color auto="1"/>
      </top>
      <bottom/>
      <diagonal/>
    </border>
    <border>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medium">
        <color rgb="FFCCCCCC"/>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CCCCCC"/>
      </left>
      <right/>
      <top style="medium">
        <color rgb="FF000000"/>
      </top>
      <bottom style="medium">
        <color rgb="FFCCCCCC"/>
      </bottom>
      <diagonal/>
    </border>
    <border>
      <left/>
      <right/>
      <top style="medium">
        <color rgb="FF000000"/>
      </top>
      <bottom style="medium">
        <color rgb="FFCCCCCC"/>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right style="medium">
        <color rgb="FFCCCCCC"/>
      </right>
      <top style="medium">
        <color rgb="FF000000"/>
      </top>
      <bottom style="medium">
        <color rgb="FFCCCCCC"/>
      </bottom>
      <diagonal/>
    </border>
    <border>
      <left/>
      <right style="medium">
        <color indexed="64"/>
      </right>
      <top/>
      <bottom/>
      <diagonal/>
    </border>
    <border>
      <left/>
      <right style="thin">
        <color auto="1"/>
      </right>
      <top style="thin">
        <color auto="1"/>
      </top>
      <bottom style="thin">
        <color auto="1"/>
      </bottom>
      <diagonal/>
    </border>
    <border>
      <left/>
      <right style="medium">
        <color rgb="FFCCCCCC"/>
      </right>
      <top style="medium">
        <color rgb="FFCCCCCC"/>
      </top>
      <bottom style="medium">
        <color rgb="FFCCCCCC"/>
      </bottom>
      <diagonal/>
    </border>
    <border>
      <left style="medium">
        <color rgb="FFCCCCCC"/>
      </left>
      <right style="medium">
        <color rgb="FF000000"/>
      </right>
      <top/>
      <bottom style="medium">
        <color rgb="FF000000"/>
      </bottom>
      <diagonal/>
    </border>
  </borders>
  <cellStyleXfs count="1">
    <xf numFmtId="0" fontId="0" fillId="0" borderId="0"/>
  </cellStyleXfs>
  <cellXfs count="143">
    <xf numFmtId="0" fontId="0" fillId="0" borderId="0" xfId="0"/>
    <xf numFmtId="0" fontId="2" fillId="2" borderId="1" xfId="0" applyFont="1" applyFill="1" applyBorder="1" applyAlignment="1">
      <alignment wrapText="1"/>
    </xf>
    <xf numFmtId="0" fontId="2" fillId="2" borderId="2" xfId="0" applyFont="1" applyFill="1" applyBorder="1" applyAlignment="1">
      <alignment wrapText="1"/>
    </xf>
    <xf numFmtId="0" fontId="2" fillId="3" borderId="3" xfId="0" applyFont="1" applyFill="1" applyBorder="1" applyAlignment="1">
      <alignment horizontal="center"/>
    </xf>
    <xf numFmtId="0" fontId="0" fillId="0" borderId="1" xfId="0" applyBorder="1" applyAlignment="1">
      <alignment horizontal="right" wrapText="1"/>
    </xf>
    <xf numFmtId="0" fontId="0" fillId="0" borderId="2" xfId="0" applyBorder="1" applyAlignment="1">
      <alignment horizontal="right" wrapText="1"/>
    </xf>
    <xf numFmtId="0" fontId="0" fillId="0" borderId="4" xfId="0" applyBorder="1" applyAlignment="1">
      <alignment horizontal="right"/>
    </xf>
    <xf numFmtId="0" fontId="0" fillId="0" borderId="0" xfId="0" applyBorder="1" applyAlignment="1">
      <alignment horizontal="right"/>
    </xf>
    <xf numFmtId="0" fontId="0" fillId="0" borderId="0" xfId="0" applyAlignment="1">
      <alignment horizontal="right"/>
    </xf>
    <xf numFmtId="0" fontId="0" fillId="0" borderId="5" xfId="0" applyBorder="1" applyAlignment="1">
      <alignment horizontal="right"/>
    </xf>
    <xf numFmtId="0" fontId="2" fillId="3" borderId="6" xfId="0" applyFont="1" applyFill="1" applyBorder="1"/>
    <xf numFmtId="0" fontId="0" fillId="3" borderId="6" xfId="0" applyFill="1" applyBorder="1"/>
    <xf numFmtId="0" fontId="2" fillId="3" borderId="7" xfId="0" applyFont="1" applyFill="1" applyBorder="1"/>
    <xf numFmtId="0" fontId="0" fillId="3" borderId="7" xfId="0" applyFill="1" applyBorder="1"/>
    <xf numFmtId="0" fontId="0" fillId="0" borderId="0" xfId="0" applyBorder="1"/>
    <xf numFmtId="0" fontId="2" fillId="3" borderId="3" xfId="0" applyFont="1" applyFill="1" applyBorder="1"/>
    <xf numFmtId="0" fontId="0" fillId="3" borderId="3" xfId="0" applyFill="1" applyBorder="1"/>
    <xf numFmtId="0" fontId="2" fillId="3" borderId="8" xfId="0" applyFont="1" applyFill="1" applyBorder="1"/>
    <xf numFmtId="0" fontId="0" fillId="3" borderId="9" xfId="0" applyFill="1" applyBorder="1"/>
    <xf numFmtId="0" fontId="2" fillId="4" borderId="0" xfId="0" applyFont="1" applyFill="1" applyAlignment="1">
      <alignment horizontal="center"/>
    </xf>
    <xf numFmtId="0" fontId="0" fillId="0" borderId="0" xfId="0" applyAlignment="1">
      <alignment horizontal="center"/>
    </xf>
    <xf numFmtId="0" fontId="3" fillId="4" borderId="0" xfId="0" applyFont="1" applyFill="1"/>
    <xf numFmtId="0" fontId="4" fillId="0" borderId="0" xfId="0" applyFont="1"/>
    <xf numFmtId="0" fontId="3" fillId="5" borderId="0" xfId="0" applyFont="1" applyFill="1"/>
    <xf numFmtId="0" fontId="2" fillId="7" borderId="1" xfId="0" applyFont="1" applyFill="1" applyBorder="1" applyAlignment="1">
      <alignment wrapText="1"/>
    </xf>
    <xf numFmtId="9" fontId="0" fillId="7" borderId="1" xfId="0" applyNumberFormat="1" applyFill="1" applyBorder="1" applyAlignment="1">
      <alignment horizontal="right" wrapText="1"/>
    </xf>
    <xf numFmtId="0" fontId="0" fillId="0" borderId="1" xfId="0" applyBorder="1" applyAlignment="1">
      <alignment wrapText="1"/>
    </xf>
    <xf numFmtId="0" fontId="2" fillId="8" borderId="1" xfId="0" applyFont="1" applyFill="1" applyBorder="1" applyAlignment="1">
      <alignment vertical="center"/>
    </xf>
    <xf numFmtId="0" fontId="0" fillId="8" borderId="1" xfId="0" applyFill="1" applyBorder="1" applyAlignment="1">
      <alignment wrapText="1"/>
    </xf>
    <xf numFmtId="0" fontId="2" fillId="9" borderId="1" xfId="0" applyFont="1" applyFill="1" applyBorder="1" applyAlignment="1">
      <alignment wrapText="1"/>
    </xf>
    <xf numFmtId="0" fontId="2" fillId="11" borderId="1" xfId="0" applyFont="1" applyFill="1" applyBorder="1" applyAlignment="1">
      <alignment wrapText="1"/>
    </xf>
    <xf numFmtId="0" fontId="0" fillId="10" borderId="1" xfId="0" applyFill="1" applyBorder="1" applyAlignment="1">
      <alignment wrapText="1"/>
    </xf>
    <xf numFmtId="0" fontId="2" fillId="11" borderId="1" xfId="0" applyFont="1" applyFill="1" applyBorder="1" applyAlignment="1">
      <alignment vertical="center"/>
    </xf>
    <xf numFmtId="0" fontId="0" fillId="0" borderId="2" xfId="0" applyBorder="1" applyAlignment="1">
      <alignment wrapText="1"/>
    </xf>
    <xf numFmtId="0" fontId="2" fillId="3" borderId="15" xfId="0" applyFont="1" applyFill="1" applyBorder="1" applyAlignment="1">
      <alignment wrapText="1"/>
    </xf>
    <xf numFmtId="14" fontId="0" fillId="0" borderId="1" xfId="0" applyNumberFormat="1" applyBorder="1" applyAlignment="1">
      <alignment horizontal="right" wrapText="1"/>
    </xf>
    <xf numFmtId="0" fontId="0" fillId="0" borderId="15" xfId="0" applyBorder="1"/>
    <xf numFmtId="0" fontId="4" fillId="0" borderId="15" xfId="0" applyFont="1" applyBorder="1"/>
    <xf numFmtId="14" fontId="0" fillId="0" borderId="0" xfId="0" applyNumberFormat="1" applyAlignment="1">
      <alignment horizontal="right" wrapText="1"/>
    </xf>
    <xf numFmtId="0" fontId="0" fillId="0" borderId="0" xfId="0" applyAlignment="1">
      <alignment horizontal="right" wrapText="1"/>
    </xf>
    <xf numFmtId="0" fontId="4" fillId="3" borderId="16" xfId="0" applyFont="1" applyFill="1" applyBorder="1"/>
    <xf numFmtId="0" fontId="4" fillId="3" borderId="6" xfId="0" applyFont="1" applyFill="1" applyBorder="1"/>
    <xf numFmtId="0" fontId="4" fillId="3" borderId="17" xfId="0" applyFont="1" applyFill="1" applyBorder="1"/>
    <xf numFmtId="0" fontId="4" fillId="3" borderId="18" xfId="0" applyFont="1" applyFill="1" applyBorder="1"/>
    <xf numFmtId="0" fontId="4" fillId="3" borderId="19" xfId="0" applyFont="1" applyFill="1" applyBorder="1"/>
    <xf numFmtId="0" fontId="4" fillId="3" borderId="7" xfId="0" applyFont="1" applyFill="1" applyBorder="1"/>
    <xf numFmtId="0" fontId="5" fillId="3" borderId="16" xfId="0" applyFont="1" applyFill="1" applyBorder="1"/>
    <xf numFmtId="0" fontId="0" fillId="3" borderId="19" xfId="0" applyFill="1" applyBorder="1"/>
    <xf numFmtId="0" fontId="0" fillId="3" borderId="23" xfId="0" applyFill="1" applyBorder="1" applyAlignment="1">
      <alignment vertical="center"/>
    </xf>
    <xf numFmtId="0" fontId="2" fillId="6" borderId="24" xfId="0" applyFont="1" applyFill="1" applyBorder="1" applyAlignment="1">
      <alignment wrapText="1"/>
    </xf>
    <xf numFmtId="0" fontId="5" fillId="12" borderId="25" xfId="0" applyFont="1" applyFill="1" applyBorder="1"/>
    <xf numFmtId="0" fontId="0" fillId="12" borderId="26" xfId="0" applyFill="1" applyBorder="1"/>
    <xf numFmtId="0" fontId="5" fillId="12" borderId="27" xfId="0" applyFont="1" applyFill="1" applyBorder="1"/>
    <xf numFmtId="0" fontId="0" fillId="12" borderId="28" xfId="0" applyFill="1" applyBorder="1"/>
    <xf numFmtId="0" fontId="4" fillId="12" borderId="28" xfId="0" applyFont="1" applyFill="1" applyBorder="1"/>
    <xf numFmtId="0" fontId="5" fillId="12" borderId="29" xfId="0" applyFont="1" applyFill="1" applyBorder="1"/>
    <xf numFmtId="0" fontId="4" fillId="12" borderId="30" xfId="0" applyFont="1" applyFill="1" applyBorder="1"/>
    <xf numFmtId="0" fontId="5" fillId="12" borderId="8" xfId="0" applyFont="1" applyFill="1" applyBorder="1"/>
    <xf numFmtId="0" fontId="2" fillId="2" borderId="24" xfId="0" applyFont="1" applyFill="1" applyBorder="1" applyAlignment="1">
      <alignment horizontal="center" wrapText="1"/>
    </xf>
    <xf numFmtId="0" fontId="4" fillId="0" borderId="0" xfId="0" applyFont="1" applyAlignment="1">
      <alignment horizontal="center"/>
    </xf>
    <xf numFmtId="0" fontId="5" fillId="5" borderId="25" xfId="0" applyFont="1" applyFill="1" applyBorder="1"/>
    <xf numFmtId="0" fontId="4" fillId="5" borderId="26" xfId="0" applyFont="1" applyFill="1" applyBorder="1"/>
    <xf numFmtId="0" fontId="5" fillId="5" borderId="27" xfId="0" applyFont="1" applyFill="1" applyBorder="1"/>
    <xf numFmtId="0" fontId="4" fillId="5" borderId="28" xfId="0" applyFont="1" applyFill="1" applyBorder="1"/>
    <xf numFmtId="0" fontId="5" fillId="5" borderId="29" xfId="0" applyFont="1" applyFill="1" applyBorder="1"/>
    <xf numFmtId="0" fontId="4" fillId="5" borderId="30" xfId="0" applyFont="1" applyFill="1" applyBorder="1"/>
    <xf numFmtId="0" fontId="5" fillId="0" borderId="0" xfId="0" applyFont="1"/>
    <xf numFmtId="0" fontId="5" fillId="5" borderId="36" xfId="0" applyFont="1" applyFill="1" applyBorder="1"/>
    <xf numFmtId="0" fontId="0" fillId="5" borderId="37" xfId="0" applyFill="1" applyBorder="1"/>
    <xf numFmtId="0" fontId="0" fillId="0" borderId="0" xfId="0" applyAlignment="1">
      <alignment vertical="center"/>
    </xf>
    <xf numFmtId="0" fontId="0" fillId="5" borderId="23" xfId="0" applyFill="1" applyBorder="1" applyAlignment="1">
      <alignment vertical="center"/>
    </xf>
    <xf numFmtId="0" fontId="1" fillId="14" borderId="0" xfId="0" applyFont="1" applyFill="1" applyAlignment="1">
      <alignment wrapText="1"/>
    </xf>
    <xf numFmtId="0" fontId="0" fillId="0" borderId="0" xfId="0" applyBorder="1" applyAlignment="1">
      <alignment horizontal="right" wrapText="1"/>
    </xf>
    <xf numFmtId="0" fontId="1" fillId="0" borderId="0" xfId="0" applyFont="1" applyFill="1" applyAlignment="1">
      <alignment vertical="top"/>
    </xf>
    <xf numFmtId="0" fontId="1" fillId="0" borderId="0" xfId="0" applyFont="1" applyFill="1" applyAlignment="1">
      <alignment vertical="top" wrapText="1"/>
    </xf>
    <xf numFmtId="0" fontId="3" fillId="6" borderId="6" xfId="0" applyFont="1" applyFill="1" applyBorder="1"/>
    <xf numFmtId="0" fontId="3" fillId="6" borderId="7" xfId="0" applyFont="1" applyFill="1" applyBorder="1"/>
    <xf numFmtId="0" fontId="3" fillId="6" borderId="3" xfId="0" applyFont="1" applyFill="1" applyBorder="1"/>
    <xf numFmtId="0" fontId="2" fillId="6" borderId="34" xfId="0" applyFont="1" applyFill="1" applyBorder="1" applyAlignment="1">
      <alignment horizontal="center"/>
    </xf>
    <xf numFmtId="0" fontId="2" fillId="6" borderId="35" xfId="0" applyFont="1" applyFill="1" applyBorder="1" applyAlignment="1">
      <alignment horizontal="center"/>
    </xf>
    <xf numFmtId="0" fontId="9" fillId="16" borderId="3" xfId="0" applyFont="1" applyFill="1" applyBorder="1" applyAlignment="1">
      <alignment horizontal="center" wrapText="1"/>
    </xf>
    <xf numFmtId="0" fontId="0" fillId="0" borderId="48" xfId="0" applyBorder="1"/>
    <xf numFmtId="0" fontId="13" fillId="0" borderId="45" xfId="0" applyFont="1" applyBorder="1" applyAlignment="1">
      <alignment horizontal="center" vertical="center" wrapText="1"/>
    </xf>
    <xf numFmtId="0" fontId="10" fillId="13" borderId="32" xfId="0" applyNumberFormat="1" applyFont="1" applyFill="1" applyBorder="1" applyAlignment="1">
      <alignment horizontal="center"/>
    </xf>
    <xf numFmtId="0" fontId="10" fillId="15" borderId="3" xfId="0" applyFont="1" applyFill="1" applyBorder="1" applyAlignment="1">
      <alignment horizontal="center"/>
    </xf>
    <xf numFmtId="0" fontId="0" fillId="0" borderId="49" xfId="0" applyBorder="1" applyAlignment="1">
      <alignment wrapText="1"/>
    </xf>
    <xf numFmtId="0" fontId="13" fillId="0" borderId="50" xfId="0" applyFont="1" applyBorder="1" applyAlignment="1">
      <alignment horizontal="center" vertical="center" wrapText="1"/>
    </xf>
    <xf numFmtId="0" fontId="8" fillId="10" borderId="3" xfId="0" applyFont="1" applyFill="1" applyBorder="1" applyAlignment="1">
      <alignment vertical="center"/>
    </xf>
    <xf numFmtId="0" fontId="8" fillId="10" borderId="38" xfId="0" applyFont="1" applyFill="1" applyBorder="1" applyAlignment="1">
      <alignment horizontal="center" wrapText="1"/>
    </xf>
    <xf numFmtId="0" fontId="8" fillId="10" borderId="39" xfId="0" applyFont="1" applyFill="1" applyBorder="1" applyAlignment="1">
      <alignment horizontal="center" wrapText="1"/>
    </xf>
    <xf numFmtId="0" fontId="10" fillId="0" borderId="38" xfId="0" applyFont="1" applyBorder="1" applyAlignment="1">
      <alignment vertical="center" wrapText="1"/>
    </xf>
    <xf numFmtId="0" fontId="10" fillId="0" borderId="39" xfId="0" applyFont="1" applyBorder="1" applyAlignment="1">
      <alignment vertical="center" wrapText="1"/>
    </xf>
    <xf numFmtId="0" fontId="10" fillId="0" borderId="44" xfId="0" applyFont="1" applyBorder="1" applyAlignment="1">
      <alignment vertical="center" wrapText="1"/>
    </xf>
    <xf numFmtId="0" fontId="6" fillId="7" borderId="38" xfId="0" applyFont="1" applyFill="1" applyBorder="1" applyAlignment="1">
      <alignment horizontal="center" wrapText="1"/>
    </xf>
    <xf numFmtId="0" fontId="6" fillId="7" borderId="39" xfId="0" applyFont="1" applyFill="1" applyBorder="1" applyAlignment="1">
      <alignment horizontal="center" wrapText="1"/>
    </xf>
    <xf numFmtId="0" fontId="6" fillId="7" borderId="44" xfId="0" applyFont="1" applyFill="1" applyBorder="1" applyAlignment="1">
      <alignment horizontal="center" wrapText="1"/>
    </xf>
    <xf numFmtId="0" fontId="6" fillId="11" borderId="40" xfId="0" applyFont="1" applyFill="1" applyBorder="1" applyAlignment="1">
      <alignment horizontal="center" wrapText="1"/>
    </xf>
    <xf numFmtId="0" fontId="6" fillId="11" borderId="41" xfId="0" applyFont="1" applyFill="1" applyBorder="1" applyAlignment="1">
      <alignment horizontal="center" wrapText="1"/>
    </xf>
    <xf numFmtId="0" fontId="6" fillId="11" borderId="46" xfId="0" applyFont="1" applyFill="1" applyBorder="1" applyAlignment="1">
      <alignment horizontal="center" wrapText="1"/>
    </xf>
    <xf numFmtId="0" fontId="7" fillId="11" borderId="42" xfId="0" applyFont="1" applyFill="1" applyBorder="1" applyAlignment="1">
      <alignment horizontal="center" wrapText="1"/>
    </xf>
    <xf numFmtId="0" fontId="7" fillId="11" borderId="43" xfId="0" applyFont="1" applyFill="1" applyBorder="1" applyAlignment="1">
      <alignment horizontal="center" wrapText="1"/>
    </xf>
    <xf numFmtId="0" fontId="7" fillId="11" borderId="12" xfId="0" applyFont="1" applyFill="1" applyBorder="1" applyAlignment="1">
      <alignment horizontal="center" wrapText="1"/>
    </xf>
    <xf numFmtId="0" fontId="4" fillId="5" borderId="20" xfId="0" applyFont="1" applyFill="1" applyBorder="1" applyAlignment="1">
      <alignment horizontal="center" vertical="center"/>
    </xf>
    <xf numFmtId="0" fontId="4" fillId="5" borderId="22" xfId="0" applyFont="1" applyFill="1" applyBorder="1" applyAlignment="1">
      <alignment horizontal="center" vertical="center"/>
    </xf>
    <xf numFmtId="0" fontId="4" fillId="5" borderId="21" xfId="0" applyFont="1" applyFill="1" applyBorder="1" applyAlignment="1">
      <alignment horizontal="center" vertical="center"/>
    </xf>
    <xf numFmtId="0" fontId="0" fillId="18" borderId="6" xfId="0" applyFill="1" applyBorder="1" applyAlignment="1">
      <alignment horizontal="center" wrapText="1"/>
    </xf>
    <xf numFmtId="0" fontId="0" fillId="18" borderId="7" xfId="0" applyFill="1" applyBorder="1" applyAlignment="1">
      <alignment horizontal="center" wrapText="1"/>
    </xf>
    <xf numFmtId="0" fontId="4" fillId="12" borderId="31" xfId="0" applyFont="1" applyFill="1" applyBorder="1" applyAlignment="1">
      <alignment horizontal="center" vertical="center"/>
    </xf>
    <xf numFmtId="0" fontId="4" fillId="12" borderId="33" xfId="0" applyFont="1" applyFill="1" applyBorder="1" applyAlignment="1">
      <alignment horizontal="center" vertical="center"/>
    </xf>
    <xf numFmtId="0" fontId="4" fillId="12" borderId="32" xfId="0" applyFont="1" applyFill="1" applyBorder="1" applyAlignment="1">
      <alignment horizontal="center" vertical="center"/>
    </xf>
    <xf numFmtId="0" fontId="4" fillId="12" borderId="34" xfId="0" applyFont="1" applyFill="1" applyBorder="1" applyAlignment="1">
      <alignment horizontal="center" vertical="center"/>
    </xf>
    <xf numFmtId="0" fontId="4" fillId="12" borderId="35" xfId="0" applyFont="1" applyFill="1" applyBorder="1" applyAlignment="1">
      <alignment horizontal="center" vertical="center"/>
    </xf>
    <xf numFmtId="0" fontId="13" fillId="12" borderId="6" xfId="0" applyFont="1" applyFill="1" applyBorder="1" applyAlignment="1">
      <alignment horizontal="center" wrapText="1"/>
    </xf>
    <xf numFmtId="0" fontId="13" fillId="12" borderId="7" xfId="0" applyFont="1" applyFill="1" applyBorder="1" applyAlignment="1">
      <alignment horizontal="center" wrapText="1"/>
    </xf>
    <xf numFmtId="0" fontId="4" fillId="3" borderId="20" xfId="0" applyFont="1" applyFill="1" applyBorder="1" applyAlignment="1">
      <alignment horizontal="left" vertical="center"/>
    </xf>
    <xf numFmtId="0" fontId="4" fillId="3" borderId="22" xfId="0" applyFont="1" applyFill="1" applyBorder="1" applyAlignment="1">
      <alignment horizontal="left" vertical="center"/>
    </xf>
    <xf numFmtId="0" fontId="4" fillId="3" borderId="21" xfId="0" applyFont="1" applyFill="1" applyBorder="1" applyAlignment="1">
      <alignment horizontal="left" vertical="center"/>
    </xf>
    <xf numFmtId="0" fontId="0" fillId="17" borderId="6" xfId="0" applyFill="1" applyBorder="1" applyAlignment="1">
      <alignment horizontal="center" wrapText="1"/>
    </xf>
    <xf numFmtId="0" fontId="0" fillId="17" borderId="7" xfId="0" applyFill="1" applyBorder="1" applyAlignment="1">
      <alignment horizontal="center" wrapText="1"/>
    </xf>
    <xf numFmtId="0" fontId="11" fillId="17" borderId="10" xfId="0" applyFont="1" applyFill="1" applyBorder="1" applyAlignment="1">
      <alignment horizontal="left" vertical="top" wrapText="1"/>
    </xf>
    <xf numFmtId="0" fontId="11" fillId="17" borderId="12" xfId="0" applyFont="1" applyFill="1" applyBorder="1" applyAlignment="1">
      <alignment horizontal="left" vertical="top" wrapText="1"/>
    </xf>
    <xf numFmtId="0" fontId="11" fillId="17" borderId="0" xfId="0" applyFont="1" applyFill="1" applyBorder="1" applyAlignment="1">
      <alignment horizontal="left" vertical="top" wrapText="1"/>
    </xf>
    <xf numFmtId="0" fontId="11" fillId="17" borderId="13" xfId="0" applyFont="1" applyFill="1" applyBorder="1" applyAlignment="1">
      <alignment horizontal="left" vertical="top" wrapText="1"/>
    </xf>
    <xf numFmtId="0" fontId="11" fillId="17" borderId="11" xfId="0" applyFont="1" applyFill="1" applyBorder="1" applyAlignment="1">
      <alignment horizontal="left" vertical="top" wrapText="1"/>
    </xf>
    <xf numFmtId="0" fontId="11" fillId="17" borderId="14" xfId="0" applyFont="1" applyFill="1" applyBorder="1" applyAlignment="1">
      <alignment horizontal="left" vertical="top" wrapText="1"/>
    </xf>
    <xf numFmtId="0" fontId="13" fillId="13" borderId="16" xfId="0" applyFont="1" applyFill="1" applyBorder="1" applyAlignment="1">
      <alignment horizontal="left" vertical="center" wrapText="1"/>
    </xf>
    <xf numFmtId="0" fontId="13" fillId="13" borderId="22" xfId="0" applyFont="1" applyFill="1" applyBorder="1" applyAlignment="1">
      <alignment horizontal="left" vertical="center" wrapText="1"/>
    </xf>
    <xf numFmtId="0" fontId="13" fillId="13" borderId="17" xfId="0" applyFont="1" applyFill="1" applyBorder="1" applyAlignment="1">
      <alignment horizontal="left" vertical="center" wrapText="1"/>
    </xf>
    <xf numFmtId="0" fontId="13" fillId="13" borderId="47" xfId="0" applyFont="1" applyFill="1" applyBorder="1" applyAlignment="1">
      <alignment horizontal="left" vertical="center" wrapText="1"/>
    </xf>
    <xf numFmtId="0" fontId="13" fillId="13" borderId="19" xfId="0" applyFont="1" applyFill="1" applyBorder="1" applyAlignment="1">
      <alignment horizontal="left" vertical="center" wrapText="1"/>
    </xf>
    <xf numFmtId="0" fontId="13" fillId="13" borderId="23" xfId="0" applyFont="1" applyFill="1" applyBorder="1" applyAlignment="1">
      <alignment horizontal="left" vertical="center" wrapText="1"/>
    </xf>
    <xf numFmtId="0" fontId="13" fillId="15" borderId="16" xfId="0" applyFont="1" applyFill="1" applyBorder="1" applyAlignment="1">
      <alignment horizontal="left" vertical="center" wrapText="1"/>
    </xf>
    <xf numFmtId="0" fontId="13" fillId="15" borderId="22" xfId="0" applyFont="1" applyFill="1" applyBorder="1" applyAlignment="1">
      <alignment horizontal="left" vertical="center" wrapText="1"/>
    </xf>
    <xf numFmtId="0" fontId="13" fillId="15" borderId="17" xfId="0" applyFont="1" applyFill="1" applyBorder="1" applyAlignment="1">
      <alignment horizontal="left" vertical="center" wrapText="1"/>
    </xf>
    <xf numFmtId="0" fontId="13" fillId="15" borderId="47" xfId="0" applyFont="1" applyFill="1" applyBorder="1" applyAlignment="1">
      <alignment horizontal="left" vertical="center" wrapText="1"/>
    </xf>
    <xf numFmtId="0" fontId="13" fillId="15" borderId="19" xfId="0" applyFont="1" applyFill="1" applyBorder="1" applyAlignment="1">
      <alignment horizontal="left" vertical="center" wrapText="1"/>
    </xf>
    <xf numFmtId="0" fontId="13" fillId="15" borderId="23" xfId="0" applyFont="1" applyFill="1" applyBorder="1" applyAlignment="1">
      <alignment horizontal="left" vertical="center" wrapText="1"/>
    </xf>
    <xf numFmtId="0" fontId="10" fillId="16" borderId="16" xfId="0" applyFont="1" applyFill="1" applyBorder="1" applyAlignment="1">
      <alignment horizontal="left" vertical="center" wrapText="1"/>
    </xf>
    <xf numFmtId="0" fontId="10" fillId="16" borderId="22" xfId="0" applyFont="1" applyFill="1" applyBorder="1" applyAlignment="1">
      <alignment horizontal="left" vertical="center" wrapText="1"/>
    </xf>
    <xf numFmtId="0" fontId="10" fillId="16" borderId="17" xfId="0" applyFont="1" applyFill="1" applyBorder="1" applyAlignment="1">
      <alignment horizontal="left" vertical="center" wrapText="1"/>
    </xf>
    <xf numFmtId="0" fontId="10" fillId="16" borderId="47" xfId="0" applyFont="1" applyFill="1" applyBorder="1" applyAlignment="1">
      <alignment horizontal="left" vertical="center" wrapText="1"/>
    </xf>
    <xf numFmtId="0" fontId="10" fillId="16" borderId="19" xfId="0" applyFont="1" applyFill="1" applyBorder="1" applyAlignment="1">
      <alignment horizontal="left" vertical="center" wrapText="1"/>
    </xf>
    <xf numFmtId="0" fontId="10" fillId="16" borderId="2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1C1E4"/>
      <color rgb="FFE389CB"/>
      <color rgb="FFE9A1D6"/>
      <color rgb="FFBBE9FB"/>
      <color rgb="FFAB27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3:Q12"/>
  <sheetViews>
    <sheetView tabSelected="1" topLeftCell="C1" zoomScale="99" workbookViewId="0">
      <selection activeCell="K12" sqref="K12"/>
    </sheetView>
  </sheetViews>
  <sheetFormatPr defaultColWidth="9" defaultRowHeight="14.5"/>
  <cols>
    <col min="10" max="10" width="10.08984375" customWidth="1"/>
  </cols>
  <sheetData>
    <row r="3" spans="7:17" ht="31">
      <c r="G3" s="93" t="s">
        <v>0</v>
      </c>
      <c r="H3" s="94"/>
      <c r="I3" s="94"/>
      <c r="J3" s="94"/>
      <c r="K3" s="94"/>
      <c r="L3" s="94"/>
      <c r="M3" s="94"/>
      <c r="N3" s="94"/>
      <c r="O3" s="94"/>
      <c r="P3" s="94"/>
      <c r="Q3" s="95"/>
    </row>
    <row r="4" spans="7:17" ht="31">
      <c r="G4" s="93" t="s">
        <v>1</v>
      </c>
      <c r="H4" s="94"/>
      <c r="I4" s="94"/>
      <c r="J4" s="94"/>
      <c r="K4" s="94"/>
      <c r="L4" s="94"/>
      <c r="M4" s="94"/>
      <c r="N4" s="94"/>
      <c r="O4" s="94"/>
      <c r="P4" s="94"/>
      <c r="Q4" s="95"/>
    </row>
    <row r="5" spans="7:17" ht="31">
      <c r="G5" s="93" t="s">
        <v>2</v>
      </c>
      <c r="H5" s="94"/>
      <c r="I5" s="94"/>
      <c r="J5" s="94"/>
      <c r="K5" s="94"/>
      <c r="L5" s="94"/>
      <c r="M5" s="94"/>
      <c r="N5" s="94"/>
      <c r="O5" s="94"/>
      <c r="P5" s="94"/>
      <c r="Q5" s="95"/>
    </row>
    <row r="6" spans="7:17" ht="31">
      <c r="G6" s="96" t="s">
        <v>3</v>
      </c>
      <c r="H6" s="97"/>
      <c r="I6" s="97"/>
      <c r="J6" s="97"/>
      <c r="K6" s="97"/>
      <c r="L6" s="97"/>
      <c r="M6" s="97"/>
      <c r="N6" s="97"/>
      <c r="O6" s="97"/>
      <c r="P6" s="97"/>
      <c r="Q6" s="98"/>
    </row>
    <row r="7" spans="7:17" ht="15" thickBot="1">
      <c r="G7" s="26"/>
      <c r="H7" s="26"/>
      <c r="I7" s="26"/>
      <c r="J7" s="26"/>
      <c r="K7" s="26"/>
      <c r="L7" s="26"/>
      <c r="M7" s="26"/>
      <c r="N7" s="26"/>
      <c r="O7" s="26"/>
      <c r="P7" s="26"/>
      <c r="Q7" s="26"/>
    </row>
    <row r="8" spans="7:17" ht="26.5" thickBot="1">
      <c r="G8" s="99" t="s">
        <v>4</v>
      </c>
      <c r="H8" s="100"/>
      <c r="I8" s="100"/>
      <c r="J8" s="101"/>
      <c r="K8" s="26"/>
      <c r="L8" s="26"/>
      <c r="M8" s="26"/>
      <c r="N8" s="26"/>
      <c r="O8" s="26"/>
      <c r="P8" s="26"/>
      <c r="Q8" s="26"/>
    </row>
    <row r="9" spans="7:17" ht="21.5" thickBot="1">
      <c r="G9" s="88" t="s">
        <v>5</v>
      </c>
      <c r="H9" s="89"/>
      <c r="I9" s="89"/>
      <c r="J9" s="87" t="s">
        <v>6</v>
      </c>
      <c r="K9" s="85"/>
      <c r="L9" s="26"/>
      <c r="M9" s="26"/>
      <c r="N9" s="26"/>
      <c r="O9" s="26"/>
      <c r="P9" s="26"/>
      <c r="Q9" s="26"/>
    </row>
    <row r="10" spans="7:17" ht="20" customHeight="1" thickBot="1">
      <c r="G10" s="90" t="s">
        <v>7</v>
      </c>
      <c r="H10" s="91"/>
      <c r="I10" s="92"/>
      <c r="J10" s="86">
        <v>76</v>
      </c>
      <c r="K10" s="26"/>
      <c r="L10" s="26"/>
      <c r="M10" s="26"/>
      <c r="N10" s="26"/>
      <c r="O10" s="26"/>
      <c r="P10" s="26"/>
      <c r="Q10" s="26"/>
    </row>
    <row r="11" spans="7:17" ht="20.5" customHeight="1" thickBot="1">
      <c r="G11" s="90" t="s">
        <v>8</v>
      </c>
      <c r="H11" s="91"/>
      <c r="I11" s="92"/>
      <c r="J11" s="82">
        <v>78</v>
      </c>
      <c r="K11" s="26"/>
      <c r="L11" s="26"/>
      <c r="M11" s="26"/>
      <c r="N11" s="26"/>
      <c r="O11" s="26"/>
      <c r="P11" s="26"/>
      <c r="Q11" s="26"/>
    </row>
    <row r="12" spans="7:17" ht="20" customHeight="1">
      <c r="G12" s="90" t="s">
        <v>9</v>
      </c>
      <c r="H12" s="91"/>
      <c r="I12" s="92"/>
      <c r="J12" s="82">
        <v>81</v>
      </c>
      <c r="K12" s="26"/>
      <c r="L12" s="26"/>
      <c r="M12" s="26"/>
      <c r="N12" s="26"/>
      <c r="O12" s="26"/>
      <c r="P12" s="26"/>
      <c r="Q12" s="26"/>
    </row>
  </sheetData>
  <mergeCells count="9">
    <mergeCell ref="G9:I9"/>
    <mergeCell ref="G10:I10"/>
    <mergeCell ref="G11:I11"/>
    <mergeCell ref="G12:I12"/>
    <mergeCell ref="G3:Q3"/>
    <mergeCell ref="G4:Q4"/>
    <mergeCell ref="G5:Q5"/>
    <mergeCell ref="G6:Q6"/>
    <mergeCell ref="G8:J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7"/>
  <sheetViews>
    <sheetView topLeftCell="C1" zoomScale="93" zoomScaleNormal="120" workbookViewId="0">
      <selection activeCell="G2" sqref="G2:G3"/>
    </sheetView>
  </sheetViews>
  <sheetFormatPr defaultColWidth="9" defaultRowHeight="14.5"/>
  <cols>
    <col min="1" max="1" width="17.1796875" customWidth="1"/>
    <col min="2" max="2" width="18.1796875" customWidth="1"/>
    <col min="3" max="3" width="14.81640625" customWidth="1"/>
    <col min="4" max="4" width="14.26953125" customWidth="1"/>
    <col min="5" max="5" width="14.1796875" customWidth="1"/>
    <col min="6" max="6" width="13.81640625" customWidth="1"/>
    <col min="7" max="7" width="33.26953125" customWidth="1"/>
    <col min="8" max="8" width="18.54296875" customWidth="1"/>
    <col min="9" max="9" width="14.54296875" customWidth="1"/>
  </cols>
  <sheetData>
    <row r="1" spans="1:9" ht="29.5" thickBot="1">
      <c r="A1" s="1" t="s">
        <v>10</v>
      </c>
      <c r="B1" s="1" t="s">
        <v>11</v>
      </c>
      <c r="C1" s="1" t="s">
        <v>12</v>
      </c>
      <c r="D1" s="1" t="s">
        <v>13</v>
      </c>
      <c r="E1" s="1" t="s">
        <v>14</v>
      </c>
      <c r="F1" s="1" t="s">
        <v>15</v>
      </c>
      <c r="H1" s="58" t="s">
        <v>16</v>
      </c>
      <c r="I1" s="58" t="s">
        <v>17</v>
      </c>
    </row>
    <row r="2" spans="1:9" ht="16" thickBot="1">
      <c r="A2" s="35">
        <v>44179</v>
      </c>
      <c r="B2" s="4">
        <v>1383</v>
      </c>
      <c r="C2" s="4">
        <v>1388</v>
      </c>
      <c r="D2" s="4">
        <v>1368</v>
      </c>
      <c r="E2" s="4">
        <v>1372.150024</v>
      </c>
      <c r="F2" s="5">
        <v>1366.236938</v>
      </c>
      <c r="G2" s="105" t="s">
        <v>60</v>
      </c>
      <c r="H2" s="20">
        <v>0</v>
      </c>
      <c r="I2" s="59">
        <f>STANDARDIZE(C2,$H$249,$H$250^0.5)</f>
        <v>-1.8924229251171913</v>
      </c>
    </row>
    <row r="3" spans="1:9" ht="16" thickBot="1">
      <c r="A3" s="35">
        <v>44180</v>
      </c>
      <c r="B3" s="4">
        <v>1380.8000489999999</v>
      </c>
      <c r="C3" s="4">
        <v>1394.9499510000001</v>
      </c>
      <c r="D3" s="4">
        <v>1366</v>
      </c>
      <c r="E3" s="4">
        <v>1391.3000489999999</v>
      </c>
      <c r="F3" s="5">
        <v>1385.304443</v>
      </c>
      <c r="G3" s="106"/>
      <c r="H3" s="20">
        <f>LN(C3/C2)</f>
        <v>4.9946751257513187E-3</v>
      </c>
      <c r="I3" s="59">
        <f t="shared" ref="I3:I66" si="0">STANDARDIZE(C3,$H$249,$H$250^0.5)</f>
        <v>-1.7961236710334929</v>
      </c>
    </row>
    <row r="4" spans="1:9" ht="16" thickBot="1">
      <c r="A4" s="35">
        <v>44181</v>
      </c>
      <c r="B4" s="4">
        <v>1404</v>
      </c>
      <c r="C4" s="4">
        <v>1416.8000489999999</v>
      </c>
      <c r="D4" s="4">
        <v>1394.5</v>
      </c>
      <c r="E4" s="4">
        <v>1410.6999510000001</v>
      </c>
      <c r="F4" s="4">
        <v>1404.6207280000001</v>
      </c>
      <c r="H4" s="20">
        <f t="shared" ref="H4:H67" si="1">LN(C4/C3)</f>
        <v>1.5542304861102118E-2</v>
      </c>
      <c r="I4" s="59">
        <f t="shared" si="0"/>
        <v>-1.493366408564206</v>
      </c>
    </row>
    <row r="5" spans="1:9" ht="15.5">
      <c r="A5" s="35">
        <v>44182</v>
      </c>
      <c r="B5" s="4">
        <v>1418.599976</v>
      </c>
      <c r="C5" s="4">
        <v>1445</v>
      </c>
      <c r="D5" s="4">
        <v>1404.5</v>
      </c>
      <c r="E5" s="4">
        <v>1441.8000489999999</v>
      </c>
      <c r="F5" s="4">
        <v>1435.5867920000001</v>
      </c>
      <c r="H5" s="20">
        <f t="shared" si="1"/>
        <v>1.9708479492929174E-2</v>
      </c>
      <c r="I5" s="59">
        <f t="shared" si="0"/>
        <v>-1.1026249131929684</v>
      </c>
    </row>
    <row r="6" spans="1:9" ht="15.5">
      <c r="A6" s="35">
        <v>44183</v>
      </c>
      <c r="B6" s="4">
        <v>1435</v>
      </c>
      <c r="C6" s="4">
        <v>1439.6999510000001</v>
      </c>
      <c r="D6" s="4">
        <v>1406.3000489999999</v>
      </c>
      <c r="E6" s="4">
        <v>1411.349976</v>
      </c>
      <c r="F6" s="4">
        <v>1405.2679439999999</v>
      </c>
      <c r="H6" s="20">
        <f t="shared" si="1"/>
        <v>-3.6745970490919501E-3</v>
      </c>
      <c r="I6" s="59">
        <f t="shared" si="0"/>
        <v>-1.176062951145616</v>
      </c>
    </row>
    <row r="7" spans="1:9" ht="15.5">
      <c r="A7" s="35">
        <v>44186</v>
      </c>
      <c r="B7" s="4">
        <v>1417.5</v>
      </c>
      <c r="C7" s="4">
        <v>1423.849976</v>
      </c>
      <c r="D7" s="4">
        <v>1366.6999510000001</v>
      </c>
      <c r="E7" s="4">
        <v>1372.650024</v>
      </c>
      <c r="F7" s="4">
        <v>1366.734741</v>
      </c>
      <c r="H7" s="20">
        <f t="shared" si="1"/>
        <v>-1.1070271008219229E-2</v>
      </c>
      <c r="I7" s="59">
        <f t="shared" si="0"/>
        <v>-1.3956818764798038</v>
      </c>
    </row>
    <row r="8" spans="1:9" ht="15.5">
      <c r="A8" s="35">
        <v>44187</v>
      </c>
      <c r="B8" s="4">
        <v>1384.8000489999999</v>
      </c>
      <c r="C8" s="4">
        <v>1384.8000489999999</v>
      </c>
      <c r="D8" s="4">
        <v>1345</v>
      </c>
      <c r="E8" s="4">
        <v>1373.099976</v>
      </c>
      <c r="F8" s="4">
        <v>1367.1827390000001</v>
      </c>
      <c r="H8" s="20">
        <f t="shared" si="1"/>
        <v>-2.7808693243051592E-2</v>
      </c>
      <c r="I8" s="59">
        <f t="shared" si="0"/>
        <v>-1.9367617836795592</v>
      </c>
    </row>
    <row r="9" spans="1:9" ht="15.5">
      <c r="A9" s="35">
        <v>44188</v>
      </c>
      <c r="B9" s="4">
        <v>1367.5</v>
      </c>
      <c r="C9" s="4">
        <v>1380.9499510000001</v>
      </c>
      <c r="D9" s="4">
        <v>1361.0500489999999</v>
      </c>
      <c r="E9" s="4">
        <v>1375.650024</v>
      </c>
      <c r="F9" s="4">
        <v>1369.721802</v>
      </c>
      <c r="H9" s="20">
        <f t="shared" si="1"/>
        <v>-2.7841276232195367E-3</v>
      </c>
      <c r="I9" s="59">
        <f t="shared" si="0"/>
        <v>-1.9901091476464599</v>
      </c>
    </row>
    <row r="10" spans="1:9" ht="15.5">
      <c r="A10" s="35">
        <v>44189</v>
      </c>
      <c r="B10" s="4">
        <v>1389.400024</v>
      </c>
      <c r="C10" s="4">
        <v>1404</v>
      </c>
      <c r="D10" s="4">
        <v>1377</v>
      </c>
      <c r="E10" s="4">
        <v>1397.099976</v>
      </c>
      <c r="F10" s="4">
        <v>1391.079346</v>
      </c>
      <c r="H10" s="20">
        <f t="shared" si="1"/>
        <v>1.6553672962806017E-2</v>
      </c>
      <c r="I10" s="59">
        <f t="shared" si="0"/>
        <v>-1.6707252375595147</v>
      </c>
    </row>
    <row r="11" spans="1:9" ht="15.5">
      <c r="A11" s="35">
        <v>44193</v>
      </c>
      <c r="B11" s="4">
        <v>1405</v>
      </c>
      <c r="C11" s="4">
        <v>1421</v>
      </c>
      <c r="D11" s="4">
        <v>1404</v>
      </c>
      <c r="E11" s="4">
        <v>1412.849976</v>
      </c>
      <c r="F11" s="4">
        <v>1406.761475</v>
      </c>
      <c r="H11" s="20">
        <f t="shared" si="1"/>
        <v>1.2035543511344312E-2</v>
      </c>
      <c r="I11" s="59">
        <f t="shared" si="0"/>
        <v>-1.4351714445294832</v>
      </c>
    </row>
    <row r="12" spans="1:9" ht="15.5">
      <c r="A12" s="35">
        <v>44194</v>
      </c>
      <c r="B12" s="4">
        <v>1421.0500489999999</v>
      </c>
      <c r="C12" s="4">
        <v>1434.75</v>
      </c>
      <c r="D12" s="4">
        <v>1420</v>
      </c>
      <c r="E12" s="4">
        <v>1427.1999510000001</v>
      </c>
      <c r="F12" s="4">
        <v>1421.049683</v>
      </c>
      <c r="H12" s="20">
        <f t="shared" si="1"/>
        <v>9.6297688913712324E-3</v>
      </c>
      <c r="I12" s="59">
        <f t="shared" si="0"/>
        <v>-1.244649994284605</v>
      </c>
    </row>
    <row r="13" spans="1:9" ht="15.5">
      <c r="A13" s="35">
        <v>44195</v>
      </c>
      <c r="B13" s="4">
        <v>1439.900024</v>
      </c>
      <c r="C13" s="4">
        <v>1439.900024</v>
      </c>
      <c r="D13" s="4">
        <v>1413</v>
      </c>
      <c r="E13" s="4">
        <v>1432.5</v>
      </c>
      <c r="F13" s="4">
        <v>1426.326904</v>
      </c>
      <c r="H13" s="20">
        <f t="shared" si="1"/>
        <v>3.5830653935769586E-3</v>
      </c>
      <c r="I13" s="59">
        <f t="shared" si="0"/>
        <v>-1.173290718555446</v>
      </c>
    </row>
    <row r="14" spans="1:9" ht="15.5">
      <c r="A14" s="35">
        <v>44196</v>
      </c>
      <c r="B14" s="4">
        <v>1435</v>
      </c>
      <c r="C14" s="4">
        <v>1444</v>
      </c>
      <c r="D14" s="4">
        <v>1425.0500489999999</v>
      </c>
      <c r="E14" s="4">
        <v>1436.3000489999999</v>
      </c>
      <c r="F14" s="4">
        <v>1430.1104740000001</v>
      </c>
      <c r="H14" s="20">
        <f t="shared" si="1"/>
        <v>2.8433570707227006E-3</v>
      </c>
      <c r="I14" s="59">
        <f t="shared" si="0"/>
        <v>-1.1164810186653231</v>
      </c>
    </row>
    <row r="15" spans="1:9" ht="15.5">
      <c r="A15" s="35">
        <v>44197</v>
      </c>
      <c r="B15" s="4">
        <v>1440</v>
      </c>
      <c r="C15" s="4">
        <v>1443</v>
      </c>
      <c r="D15" s="4">
        <v>1420.599976</v>
      </c>
      <c r="E15" s="4">
        <v>1425.0500489999999</v>
      </c>
      <c r="F15" s="4">
        <v>1418.909058</v>
      </c>
      <c r="H15" s="20">
        <f t="shared" si="1"/>
        <v>-6.9276067890071597E-4</v>
      </c>
      <c r="I15" s="59">
        <f t="shared" si="0"/>
        <v>-1.1303371241376778</v>
      </c>
    </row>
    <row r="16" spans="1:9" ht="15.5">
      <c r="A16" s="35">
        <v>44200</v>
      </c>
      <c r="B16" s="4">
        <v>1438</v>
      </c>
      <c r="C16" s="4">
        <v>1438</v>
      </c>
      <c r="D16" s="4">
        <v>1399</v>
      </c>
      <c r="E16" s="4">
        <v>1416</v>
      </c>
      <c r="F16" s="4">
        <v>1409.8979489999999</v>
      </c>
      <c r="H16" s="20">
        <f t="shared" si="1"/>
        <v>-3.4710204928788554E-3</v>
      </c>
      <c r="I16" s="59">
        <f t="shared" si="0"/>
        <v>-1.1996176514994519</v>
      </c>
    </row>
    <row r="17" spans="1:9" ht="15.5">
      <c r="A17" s="35">
        <v>44201</v>
      </c>
      <c r="B17" s="4">
        <v>1419.1999510000001</v>
      </c>
      <c r="C17" s="4">
        <v>1430.75</v>
      </c>
      <c r="D17" s="4">
        <v>1409</v>
      </c>
      <c r="E17" s="4">
        <v>1426.6999510000001</v>
      </c>
      <c r="F17" s="4">
        <v>1420.5517580000001</v>
      </c>
      <c r="H17" s="20">
        <f t="shared" si="1"/>
        <v>-5.0544769917803952E-3</v>
      </c>
      <c r="I17" s="59">
        <f t="shared" si="0"/>
        <v>-1.3000744161740241</v>
      </c>
    </row>
    <row r="18" spans="1:9" ht="15.5">
      <c r="A18" s="35">
        <v>44202</v>
      </c>
      <c r="B18" s="4">
        <v>1435</v>
      </c>
      <c r="C18" s="4">
        <v>1440</v>
      </c>
      <c r="D18" s="4">
        <v>1413.099976</v>
      </c>
      <c r="E18" s="4">
        <v>1420.5500489999999</v>
      </c>
      <c r="F18" s="4">
        <v>1414.428345</v>
      </c>
      <c r="H18" s="20">
        <f t="shared" si="1"/>
        <v>6.4443312808346543E-3</v>
      </c>
      <c r="I18" s="59">
        <f t="shared" si="0"/>
        <v>-1.1719054405547422</v>
      </c>
    </row>
    <row r="19" spans="1:9" ht="15.5">
      <c r="A19" s="35">
        <v>44203</v>
      </c>
      <c r="B19" s="4">
        <v>1432.5</v>
      </c>
      <c r="C19" s="4">
        <v>1432.599976</v>
      </c>
      <c r="D19" s="4">
        <v>1412.5500489999999</v>
      </c>
      <c r="E19" s="4">
        <v>1416.25</v>
      </c>
      <c r="F19" s="4">
        <v>1410.146851</v>
      </c>
      <c r="H19" s="20">
        <f t="shared" si="1"/>
        <v>-5.1521551424528944E-3</v>
      </c>
      <c r="I19" s="59">
        <f t="shared" si="0"/>
        <v>-1.2744409535966994</v>
      </c>
    </row>
    <row r="20" spans="1:9" ht="15.5">
      <c r="A20" s="35">
        <v>44204</v>
      </c>
      <c r="B20" s="4">
        <v>1432</v>
      </c>
      <c r="C20" s="4">
        <v>1442</v>
      </c>
      <c r="D20" s="4">
        <v>1423.099976</v>
      </c>
      <c r="E20" s="4">
        <v>1431.650024</v>
      </c>
      <c r="F20" s="4">
        <v>1425.480591</v>
      </c>
      <c r="H20" s="20">
        <f t="shared" si="1"/>
        <v>6.5400804173008633E-3</v>
      </c>
      <c r="I20" s="59">
        <f t="shared" si="0"/>
        <v>-1.1441932296100328</v>
      </c>
    </row>
    <row r="21" spans="1:9" ht="15.5">
      <c r="A21" s="35">
        <v>44207</v>
      </c>
      <c r="B21" s="4">
        <v>1450</v>
      </c>
      <c r="C21" s="4">
        <v>1464.900024</v>
      </c>
      <c r="D21" s="4">
        <v>1436.3000489999999</v>
      </c>
      <c r="E21" s="4">
        <v>1451.4499510000001</v>
      </c>
      <c r="F21" s="4">
        <v>1445.1951899999999</v>
      </c>
      <c r="H21" s="20">
        <f t="shared" si="1"/>
        <v>1.5755958274200687E-2</v>
      </c>
      <c r="I21" s="59">
        <f t="shared" si="0"/>
        <v>-0.82688808174657624</v>
      </c>
    </row>
    <row r="22" spans="1:9" ht="15.5">
      <c r="A22" s="35">
        <v>44208</v>
      </c>
      <c r="B22" s="4">
        <v>1452.4499510000001</v>
      </c>
      <c r="C22" s="4">
        <v>1487.6999510000001</v>
      </c>
      <c r="D22" s="4">
        <v>1449.099976</v>
      </c>
      <c r="E22" s="4">
        <v>1481</v>
      </c>
      <c r="F22" s="4">
        <v>1474.617798</v>
      </c>
      <c r="H22" s="20">
        <f t="shared" si="1"/>
        <v>1.5444273107354243E-2</v>
      </c>
      <c r="I22" s="59">
        <f t="shared" si="0"/>
        <v>-0.51096988847258629</v>
      </c>
    </row>
    <row r="23" spans="1:9" ht="15.5">
      <c r="A23" s="35">
        <v>44209</v>
      </c>
      <c r="B23" s="4">
        <v>1492.900024</v>
      </c>
      <c r="C23" s="4">
        <v>1496.900024</v>
      </c>
      <c r="D23" s="4">
        <v>1462.099976</v>
      </c>
      <c r="E23" s="4">
        <v>1470.650024</v>
      </c>
      <c r="F23" s="4">
        <v>1464.3125</v>
      </c>
      <c r="H23" s="20">
        <f t="shared" si="1"/>
        <v>6.1650487278758371E-3</v>
      </c>
      <c r="I23" s="59">
        <f t="shared" si="0"/>
        <v>-0.38349270663122309</v>
      </c>
    </row>
    <row r="24" spans="1:9" ht="15.5">
      <c r="A24" s="35">
        <v>44210</v>
      </c>
      <c r="B24" s="4">
        <v>1471.150024</v>
      </c>
      <c r="C24" s="4">
        <v>1488</v>
      </c>
      <c r="D24" s="4">
        <v>1456</v>
      </c>
      <c r="E24" s="4">
        <v>1468.75</v>
      </c>
      <c r="F24" s="4">
        <v>1462.420654</v>
      </c>
      <c r="H24" s="20">
        <f t="shared" si="1"/>
        <v>-5.9633825612879898E-3</v>
      </c>
      <c r="I24" s="59">
        <f t="shared" si="0"/>
        <v>-0.50681237788171241</v>
      </c>
    </row>
    <row r="25" spans="1:9" ht="15.5">
      <c r="A25" s="35">
        <v>44211</v>
      </c>
      <c r="B25" s="4">
        <v>1469.099976</v>
      </c>
      <c r="C25" s="4">
        <v>1471.650024</v>
      </c>
      <c r="D25" s="4">
        <v>1445</v>
      </c>
      <c r="E25" s="4">
        <v>1466.650024</v>
      </c>
      <c r="F25" s="4">
        <v>1460.329712</v>
      </c>
      <c r="H25" s="20">
        <f t="shared" si="1"/>
        <v>-1.1048699807302262E-2</v>
      </c>
      <c r="I25" s="59">
        <f t="shared" si="0"/>
        <v>-0.7333593698081815</v>
      </c>
    </row>
    <row r="26" spans="1:9" ht="15.5">
      <c r="A26" s="35">
        <v>44214</v>
      </c>
      <c r="B26" s="4">
        <v>1469.900024</v>
      </c>
      <c r="C26" s="4">
        <v>1502.849976</v>
      </c>
      <c r="D26" s="4">
        <v>1467</v>
      </c>
      <c r="E26" s="4">
        <v>1483.099976</v>
      </c>
      <c r="F26" s="4">
        <v>1476.70874</v>
      </c>
      <c r="H26" s="20">
        <f t="shared" si="1"/>
        <v>2.0979052817989011E-2</v>
      </c>
      <c r="I26" s="59">
        <f t="shared" si="0"/>
        <v>-0.30104954416377561</v>
      </c>
    </row>
    <row r="27" spans="1:9" ht="15.5">
      <c r="A27" s="35">
        <v>44215</v>
      </c>
      <c r="B27" s="4">
        <v>1491.8000489999999</v>
      </c>
      <c r="C27" s="4">
        <v>1511.650024</v>
      </c>
      <c r="D27" s="4">
        <v>1467</v>
      </c>
      <c r="E27" s="4">
        <v>1503.849976</v>
      </c>
      <c r="F27" s="4">
        <v>1497.369385</v>
      </c>
      <c r="H27" s="20">
        <f t="shared" si="1"/>
        <v>5.8384959349904609E-3</v>
      </c>
      <c r="I27" s="59">
        <f t="shared" si="0"/>
        <v>-0.17911515091398994</v>
      </c>
    </row>
    <row r="28" spans="1:9" ht="15.5">
      <c r="A28" s="35">
        <v>44216</v>
      </c>
      <c r="B28" s="4">
        <v>1501</v>
      </c>
      <c r="C28" s="4">
        <v>1501</v>
      </c>
      <c r="D28" s="4">
        <v>1486</v>
      </c>
      <c r="E28" s="4">
        <v>1492</v>
      </c>
      <c r="F28" s="4">
        <v>1485.5704350000001</v>
      </c>
      <c r="H28" s="20">
        <f t="shared" si="1"/>
        <v>-7.0702327052524112E-3</v>
      </c>
      <c r="I28" s="59">
        <f t="shared" si="0"/>
        <v>-0.32668300674110018</v>
      </c>
    </row>
    <row r="29" spans="1:9" ht="15.5">
      <c r="A29" s="35">
        <v>44217</v>
      </c>
      <c r="B29" s="4">
        <v>1492</v>
      </c>
      <c r="C29" s="4">
        <v>1494.349976</v>
      </c>
      <c r="D29" s="4">
        <v>1468.150024</v>
      </c>
      <c r="E29" s="4">
        <v>1474.8000489999999</v>
      </c>
      <c r="F29" s="4">
        <v>1468.4445800000001</v>
      </c>
      <c r="H29" s="20">
        <f t="shared" si="1"/>
        <v>-4.4402390232293129E-3</v>
      </c>
      <c r="I29" s="59">
        <f t="shared" si="0"/>
        <v>-0.41882644067879132</v>
      </c>
    </row>
    <row r="30" spans="1:9" ht="15.5">
      <c r="A30" s="35">
        <v>44218</v>
      </c>
      <c r="B30" s="4">
        <v>1467.900024</v>
      </c>
      <c r="C30" s="4">
        <v>1467.900024</v>
      </c>
      <c r="D30" s="4">
        <v>1440.150024</v>
      </c>
      <c r="E30" s="4">
        <v>1443.5500489999999</v>
      </c>
      <c r="F30" s="4">
        <v>1437.3292240000001</v>
      </c>
      <c r="H30" s="20">
        <f t="shared" si="1"/>
        <v>-1.7858489297157543E-2</v>
      </c>
      <c r="I30" s="59">
        <f t="shared" si="0"/>
        <v>-0.78531976532951198</v>
      </c>
    </row>
    <row r="31" spans="1:9" ht="15.5">
      <c r="A31" s="35">
        <v>44221</v>
      </c>
      <c r="B31" s="4">
        <v>1465.099976</v>
      </c>
      <c r="C31" s="4">
        <v>1481</v>
      </c>
      <c r="D31" s="4">
        <v>1455.150024</v>
      </c>
      <c r="E31" s="4">
        <v>1462.849976</v>
      </c>
      <c r="F31" s="4">
        <v>1456.5460210000001</v>
      </c>
      <c r="H31" s="20">
        <f t="shared" si="1"/>
        <v>8.8847109547238162E-3</v>
      </c>
      <c r="I31" s="59">
        <f t="shared" si="0"/>
        <v>-0.60380511618819599</v>
      </c>
    </row>
    <row r="32" spans="1:9" ht="15.5">
      <c r="A32" s="35">
        <v>44223</v>
      </c>
      <c r="B32" s="4">
        <v>1468</v>
      </c>
      <c r="C32" s="4">
        <v>1471.900024</v>
      </c>
      <c r="D32" s="4">
        <v>1406.150024</v>
      </c>
      <c r="E32" s="4">
        <v>1409.599976</v>
      </c>
      <c r="F32" s="4">
        <v>1403.525513</v>
      </c>
      <c r="H32" s="20">
        <f t="shared" si="1"/>
        <v>-6.1634357638023496E-3</v>
      </c>
      <c r="I32" s="59">
        <f t="shared" si="0"/>
        <v>-0.72989534344009277</v>
      </c>
    </row>
    <row r="33" spans="1:9" ht="15.5">
      <c r="A33" s="35">
        <v>44224</v>
      </c>
      <c r="B33" s="4">
        <v>1389.900024</v>
      </c>
      <c r="C33" s="4">
        <v>1401.3000489999999</v>
      </c>
      <c r="D33" s="4">
        <v>1342</v>
      </c>
      <c r="E33" s="4">
        <v>1371.4499510000001</v>
      </c>
      <c r="F33" s="4">
        <v>1365.5399170000001</v>
      </c>
      <c r="H33" s="20">
        <f t="shared" si="1"/>
        <v>-4.915368736029492E-2</v>
      </c>
      <c r="I33" s="59">
        <f t="shared" si="0"/>
        <v>-1.7081360433857051</v>
      </c>
    </row>
    <row r="34" spans="1:9" ht="15.5">
      <c r="A34" s="35">
        <v>44225</v>
      </c>
      <c r="B34" s="4">
        <v>1391.349976</v>
      </c>
      <c r="C34" s="4">
        <v>1408.75</v>
      </c>
      <c r="D34" s="4">
        <v>1364.5</v>
      </c>
      <c r="E34" s="4">
        <v>1390.5</v>
      </c>
      <c r="F34" s="4">
        <v>1384.5078129999999</v>
      </c>
      <c r="H34" s="20">
        <f t="shared" si="1"/>
        <v>5.3023742102844221E-3</v>
      </c>
      <c r="I34" s="59">
        <f t="shared" si="0"/>
        <v>-1.6049087365658294</v>
      </c>
    </row>
    <row r="35" spans="1:9" ht="15.5">
      <c r="A35" s="35">
        <v>44228</v>
      </c>
      <c r="B35" s="4">
        <v>1410.25</v>
      </c>
      <c r="C35" s="4">
        <v>1482.5</v>
      </c>
      <c r="D35" s="4">
        <v>1401</v>
      </c>
      <c r="E35" s="4">
        <v>1476.75</v>
      </c>
      <c r="F35" s="4">
        <v>1470.3861079999999</v>
      </c>
      <c r="H35" s="20">
        <f t="shared" si="1"/>
        <v>5.1027065517894481E-2</v>
      </c>
      <c r="I35" s="59">
        <f t="shared" si="0"/>
        <v>-0.5830209579796638</v>
      </c>
    </row>
    <row r="36" spans="1:9" ht="15.5">
      <c r="A36" s="35">
        <v>44229</v>
      </c>
      <c r="B36" s="4">
        <v>1501</v>
      </c>
      <c r="C36" s="4">
        <v>1578.5</v>
      </c>
      <c r="D36" s="4">
        <v>1497.400024</v>
      </c>
      <c r="E36" s="4">
        <v>1560.5500489999999</v>
      </c>
      <c r="F36" s="4">
        <v>1553.825073</v>
      </c>
      <c r="H36" s="20">
        <f t="shared" si="1"/>
        <v>6.2745177126165882E-2</v>
      </c>
      <c r="I36" s="59">
        <f t="shared" si="0"/>
        <v>0.74716516736639582</v>
      </c>
    </row>
    <row r="37" spans="1:9" ht="15.5">
      <c r="A37" s="35">
        <v>44230</v>
      </c>
      <c r="B37" s="4">
        <v>1579</v>
      </c>
      <c r="C37" s="4">
        <v>1581.6999510000001</v>
      </c>
      <c r="D37" s="4">
        <v>1542</v>
      </c>
      <c r="E37" s="4">
        <v>1574.8000489999999</v>
      </c>
      <c r="F37" s="4">
        <v>1568.013672</v>
      </c>
      <c r="H37" s="20">
        <f t="shared" si="1"/>
        <v>2.0251579920702264E-3</v>
      </c>
      <c r="I37" s="59">
        <f t="shared" si="0"/>
        <v>0.79150402592876379</v>
      </c>
    </row>
    <row r="38" spans="1:9" ht="15.5">
      <c r="A38" s="35">
        <v>44231</v>
      </c>
      <c r="B38" s="4">
        <v>1566</v>
      </c>
      <c r="C38" s="4">
        <v>1588</v>
      </c>
      <c r="D38" s="4">
        <v>1543.4499510000001</v>
      </c>
      <c r="E38" s="4">
        <v>1579.099976</v>
      </c>
      <c r="F38" s="4">
        <v>1572.295044</v>
      </c>
      <c r="H38" s="20">
        <f t="shared" si="1"/>
        <v>3.975175816964327E-3</v>
      </c>
      <c r="I38" s="59">
        <f t="shared" si="0"/>
        <v>0.87879816935376631</v>
      </c>
    </row>
    <row r="39" spans="1:9" ht="15.5">
      <c r="A39" s="35">
        <v>44232</v>
      </c>
      <c r="B39" s="4">
        <v>1548</v>
      </c>
      <c r="C39" s="4">
        <v>1618.25</v>
      </c>
      <c r="D39" s="4">
        <v>1548</v>
      </c>
      <c r="E39" s="4">
        <v>1597.599976</v>
      </c>
      <c r="F39" s="4">
        <v>1590.715332</v>
      </c>
      <c r="H39" s="20">
        <f t="shared" si="1"/>
        <v>1.8869955618538565E-2</v>
      </c>
      <c r="I39" s="59">
        <f t="shared" si="0"/>
        <v>1.2979453598924986</v>
      </c>
    </row>
    <row r="40" spans="1:9" ht="15.5">
      <c r="A40" s="35">
        <v>44235</v>
      </c>
      <c r="B40" s="4">
        <v>1620</v>
      </c>
      <c r="C40" s="4">
        <v>1631.650024</v>
      </c>
      <c r="D40" s="4">
        <v>1595.6999510000001</v>
      </c>
      <c r="E40" s="4">
        <v>1605.25</v>
      </c>
      <c r="F40" s="4">
        <v>1598.3323969999999</v>
      </c>
      <c r="H40" s="20">
        <f t="shared" si="1"/>
        <v>8.2464690231534247E-3</v>
      </c>
      <c r="I40" s="59">
        <f t="shared" si="0"/>
        <v>1.4836175057685845</v>
      </c>
    </row>
    <row r="41" spans="1:9" ht="15.5">
      <c r="A41" s="35">
        <v>44236</v>
      </c>
      <c r="B41" s="4">
        <v>1610</v>
      </c>
      <c r="C41" s="4">
        <v>1628</v>
      </c>
      <c r="D41" s="4">
        <v>1586.6999510000001</v>
      </c>
      <c r="E41" s="4">
        <v>1611.849976</v>
      </c>
      <c r="F41" s="4">
        <v>1604.9039310000001</v>
      </c>
      <c r="H41" s="20">
        <f t="shared" si="1"/>
        <v>-2.2395198862873284E-3</v>
      </c>
      <c r="I41" s="59">
        <f t="shared" si="0"/>
        <v>1.4330423882479579</v>
      </c>
    </row>
    <row r="42" spans="1:9" ht="15.5">
      <c r="A42" s="35">
        <v>44237</v>
      </c>
      <c r="B42" s="4">
        <v>1608.349976</v>
      </c>
      <c r="C42" s="4">
        <v>1614.849976</v>
      </c>
      <c r="D42" s="4">
        <v>1567</v>
      </c>
      <c r="E42" s="4">
        <v>1581.75</v>
      </c>
      <c r="F42" s="4">
        <v>1574.933716</v>
      </c>
      <c r="H42" s="20">
        <f t="shared" si="1"/>
        <v>-8.1102093383015397E-3</v>
      </c>
      <c r="I42" s="59">
        <f t="shared" si="0"/>
        <v>1.2508342687399607</v>
      </c>
    </row>
    <row r="43" spans="1:9" ht="15.5">
      <c r="A43" s="35">
        <v>44238</v>
      </c>
      <c r="B43" s="4">
        <v>1582</v>
      </c>
      <c r="C43" s="4">
        <v>1597.8000489999999</v>
      </c>
      <c r="D43" s="4">
        <v>1564.1999510000001</v>
      </c>
      <c r="E43" s="4">
        <v>1572.349976</v>
      </c>
      <c r="F43" s="4">
        <v>1565.5742190000001</v>
      </c>
      <c r="H43" s="20">
        <f t="shared" si="1"/>
        <v>-1.0614344509075706E-2</v>
      </c>
      <c r="I43" s="59">
        <f t="shared" si="0"/>
        <v>1.0145886819320107</v>
      </c>
    </row>
    <row r="44" spans="1:9" ht="15.5">
      <c r="A44" s="35">
        <v>44239</v>
      </c>
      <c r="B44" s="4">
        <v>1573.900024</v>
      </c>
      <c r="C44" s="4">
        <v>1592.5</v>
      </c>
      <c r="D44" s="4">
        <v>1573</v>
      </c>
      <c r="E44" s="4">
        <v>1581.9499510000001</v>
      </c>
      <c r="F44" s="4">
        <v>1575.1328129999999</v>
      </c>
      <c r="H44" s="20">
        <f t="shared" si="1"/>
        <v>-3.3226052687899432E-3</v>
      </c>
      <c r="I44" s="59">
        <f t="shared" si="0"/>
        <v>0.94115064397936288</v>
      </c>
    </row>
    <row r="45" spans="1:9" ht="15.5">
      <c r="A45" s="35">
        <v>44242</v>
      </c>
      <c r="B45" s="4">
        <v>1600.099976</v>
      </c>
      <c r="C45" s="4">
        <v>1625</v>
      </c>
      <c r="D45" s="4">
        <v>1596.6999510000001</v>
      </c>
      <c r="E45" s="4">
        <v>1616.599976</v>
      </c>
      <c r="F45" s="4">
        <v>1609.633423</v>
      </c>
      <c r="H45" s="20">
        <f t="shared" si="1"/>
        <v>2.0202707317519469E-2</v>
      </c>
      <c r="I45" s="59">
        <f t="shared" si="0"/>
        <v>1.3914740718308936</v>
      </c>
    </row>
    <row r="46" spans="1:9" ht="15.5">
      <c r="A46" s="35">
        <v>44243</v>
      </c>
      <c r="B46" s="4">
        <v>1621.1999510000001</v>
      </c>
      <c r="C46" s="4">
        <v>1641</v>
      </c>
      <c r="D46" s="4">
        <v>1608.4499510000001</v>
      </c>
      <c r="E46" s="4">
        <v>1626.650024</v>
      </c>
      <c r="F46" s="4">
        <v>1619.640259</v>
      </c>
      <c r="H46" s="20">
        <f t="shared" si="1"/>
        <v>9.7979963262530296E-3</v>
      </c>
      <c r="I46" s="59">
        <f t="shared" si="0"/>
        <v>1.6131717593885702</v>
      </c>
    </row>
    <row r="47" spans="1:9" ht="15.5">
      <c r="A47" s="35">
        <v>44244</v>
      </c>
      <c r="B47" s="4">
        <v>1620</v>
      </c>
      <c r="C47" s="4">
        <v>1621.8000489999999</v>
      </c>
      <c r="D47" s="4">
        <v>1583</v>
      </c>
      <c r="E47" s="4">
        <v>1586.5</v>
      </c>
      <c r="F47" s="4">
        <v>1579.6632079999999</v>
      </c>
      <c r="H47" s="20">
        <f t="shared" si="1"/>
        <v>-1.1769138366291267E-2</v>
      </c>
      <c r="I47" s="59">
        <f t="shared" si="0"/>
        <v>1.3471352132685255</v>
      </c>
    </row>
    <row r="48" spans="1:9" ht="15.5">
      <c r="A48" s="35">
        <v>44245</v>
      </c>
      <c r="B48" s="4">
        <v>1605.9499510000001</v>
      </c>
      <c r="C48" s="4">
        <v>1605.9499510000001</v>
      </c>
      <c r="D48" s="4">
        <v>1548</v>
      </c>
      <c r="E48" s="4">
        <v>1554.3000489999999</v>
      </c>
      <c r="F48" s="4">
        <v>1547.6020510000001</v>
      </c>
      <c r="H48" s="20">
        <f t="shared" si="1"/>
        <v>-9.8212224635893901E-3</v>
      </c>
      <c r="I48" s="59">
        <f t="shared" si="0"/>
        <v>1.1275145836333673</v>
      </c>
    </row>
    <row r="49" spans="1:9" ht="15.5">
      <c r="A49" s="35">
        <v>44246</v>
      </c>
      <c r="B49" s="4">
        <v>1545</v>
      </c>
      <c r="C49" s="4">
        <v>1564.1999510000001</v>
      </c>
      <c r="D49" s="4">
        <v>1533</v>
      </c>
      <c r="E49" s="4">
        <v>1539.099976</v>
      </c>
      <c r="F49" s="4">
        <v>1532.4674070000001</v>
      </c>
      <c r="H49" s="20">
        <f t="shared" si="1"/>
        <v>-2.6340971418617083E-2</v>
      </c>
      <c r="I49" s="59">
        <f t="shared" si="0"/>
        <v>0.549022180162555</v>
      </c>
    </row>
    <row r="50" spans="1:9" ht="15.5">
      <c r="A50" s="35">
        <v>44249</v>
      </c>
      <c r="B50" s="4">
        <v>1545.0500489999999</v>
      </c>
      <c r="C50" s="4">
        <v>1573.900024</v>
      </c>
      <c r="D50" s="4">
        <v>1539.4499510000001</v>
      </c>
      <c r="E50" s="4">
        <v>1548</v>
      </c>
      <c r="F50" s="4">
        <v>1541.3291019999999</v>
      </c>
      <c r="H50" s="20">
        <f t="shared" si="1"/>
        <v>6.1821509647070278E-3</v>
      </c>
      <c r="I50" s="59">
        <f t="shared" si="0"/>
        <v>0.68342741474009561</v>
      </c>
    </row>
    <row r="51" spans="1:9" ht="15.5">
      <c r="A51" s="35">
        <v>44250</v>
      </c>
      <c r="B51" s="4">
        <v>1553.75</v>
      </c>
      <c r="C51" s="4">
        <v>1557.6999510000001</v>
      </c>
      <c r="D51" s="4">
        <v>1522.650024</v>
      </c>
      <c r="E51" s="4">
        <v>1529.150024</v>
      </c>
      <c r="F51" s="4">
        <v>1522.5604249999999</v>
      </c>
      <c r="H51" s="20">
        <f t="shared" si="1"/>
        <v>-1.034628793037534E-2</v>
      </c>
      <c r="I51" s="59">
        <f t="shared" si="0"/>
        <v>0.45895749459224888</v>
      </c>
    </row>
    <row r="52" spans="1:9" ht="15.5">
      <c r="A52" s="35">
        <v>44251</v>
      </c>
      <c r="B52" s="4">
        <v>1526.5</v>
      </c>
      <c r="C52" s="4">
        <v>1613.9499510000001</v>
      </c>
      <c r="D52" s="4">
        <v>1516.25</v>
      </c>
      <c r="E52" s="4">
        <v>1606.4499510000001</v>
      </c>
      <c r="F52" s="4">
        <v>1599.5272219999999</v>
      </c>
      <c r="H52" s="20">
        <f t="shared" si="1"/>
        <v>3.5474217179490848E-2</v>
      </c>
      <c r="I52" s="59">
        <f t="shared" si="0"/>
        <v>1.2383634274122057</v>
      </c>
    </row>
    <row r="53" spans="1:9" ht="15.5">
      <c r="A53" s="35">
        <v>44252</v>
      </c>
      <c r="B53" s="4">
        <v>1609.75</v>
      </c>
      <c r="C53" s="4">
        <v>1636.25</v>
      </c>
      <c r="D53" s="4">
        <v>1602</v>
      </c>
      <c r="E53" s="4">
        <v>1606.400024</v>
      </c>
      <c r="F53" s="4">
        <v>1599.4774170000001</v>
      </c>
      <c r="H53" s="20">
        <f t="shared" si="1"/>
        <v>1.3722478168694E-2</v>
      </c>
      <c r="I53" s="59">
        <f t="shared" si="0"/>
        <v>1.5473552583948849</v>
      </c>
    </row>
    <row r="54" spans="1:9" ht="15.5">
      <c r="A54" s="35">
        <v>44253</v>
      </c>
      <c r="B54" s="4">
        <v>1587.0500489999999</v>
      </c>
      <c r="C54" s="4">
        <v>1588.900024</v>
      </c>
      <c r="D54" s="4">
        <v>1521</v>
      </c>
      <c r="E54" s="4">
        <v>1534.400024</v>
      </c>
      <c r="F54" s="4">
        <v>1527.78772</v>
      </c>
      <c r="H54" s="20">
        <f t="shared" si="1"/>
        <v>-2.9365070224999033E-2</v>
      </c>
      <c r="I54" s="59">
        <f t="shared" si="0"/>
        <v>0.89126899682541738</v>
      </c>
    </row>
    <row r="55" spans="1:9" ht="15.5">
      <c r="A55" s="35">
        <v>44256</v>
      </c>
      <c r="B55" s="4">
        <v>1564</v>
      </c>
      <c r="C55" s="4">
        <v>1572.5500489999999</v>
      </c>
      <c r="D55" s="4">
        <v>1540.6999510000001</v>
      </c>
      <c r="E55" s="4">
        <v>1558.900024</v>
      </c>
      <c r="F55" s="4">
        <v>1552.182129</v>
      </c>
      <c r="H55" s="20">
        <f t="shared" si="1"/>
        <v>-1.034343126804734E-2</v>
      </c>
      <c r="I55" s="59">
        <f t="shared" si="0"/>
        <v>0.66472201875505221</v>
      </c>
    </row>
    <row r="56" spans="1:9" ht="15.5">
      <c r="A56" s="35">
        <v>44257</v>
      </c>
      <c r="B56" s="4">
        <v>1575.6999510000001</v>
      </c>
      <c r="C56" s="4">
        <v>1587.5</v>
      </c>
      <c r="D56" s="4">
        <v>1551</v>
      </c>
      <c r="E56" s="4">
        <v>1568.1999510000001</v>
      </c>
      <c r="F56" s="4">
        <v>1561.4420170000001</v>
      </c>
      <c r="H56" s="20">
        <f t="shared" si="1"/>
        <v>9.4619150357834834E-3</v>
      </c>
      <c r="I56" s="59">
        <f t="shared" si="0"/>
        <v>0.87187011661758895</v>
      </c>
    </row>
    <row r="57" spans="1:9" ht="15.5">
      <c r="A57" s="35">
        <v>44258</v>
      </c>
      <c r="B57" s="4">
        <v>1584</v>
      </c>
      <c r="C57" s="4">
        <v>1596</v>
      </c>
      <c r="D57" s="4">
        <v>1565</v>
      </c>
      <c r="E57" s="4">
        <v>1586.849976</v>
      </c>
      <c r="F57" s="4">
        <v>1580.0117190000001</v>
      </c>
      <c r="H57" s="20">
        <f t="shared" si="1"/>
        <v>5.340047242907371E-3</v>
      </c>
      <c r="I57" s="59">
        <f t="shared" si="0"/>
        <v>0.98964701313260461</v>
      </c>
    </row>
    <row r="58" spans="1:9" ht="15.5">
      <c r="A58" s="35">
        <v>44259</v>
      </c>
      <c r="B58" s="4">
        <v>1548.5500489999999</v>
      </c>
      <c r="C58" s="4">
        <v>1571</v>
      </c>
      <c r="D58" s="4">
        <v>1539.099976</v>
      </c>
      <c r="E58" s="4">
        <v>1552.0500489999999</v>
      </c>
      <c r="F58" s="4">
        <v>1545.3616939999999</v>
      </c>
      <c r="H58" s="20">
        <f t="shared" si="1"/>
        <v>-1.5788139754132902E-2</v>
      </c>
      <c r="I58" s="59">
        <f t="shared" si="0"/>
        <v>0.64324437632373499</v>
      </c>
    </row>
    <row r="59" spans="1:9" ht="15.5">
      <c r="A59" s="35">
        <v>44260</v>
      </c>
      <c r="B59" s="4">
        <v>1531</v>
      </c>
      <c r="C59" s="4">
        <v>1545.599976</v>
      </c>
      <c r="D59" s="4">
        <v>1521.099976</v>
      </c>
      <c r="E59" s="4">
        <v>1530</v>
      </c>
      <c r="F59" s="4">
        <v>1523.4067379999999</v>
      </c>
      <c r="H59" s="20">
        <f t="shared" si="1"/>
        <v>-1.6300190325318095E-2</v>
      </c>
      <c r="I59" s="59">
        <f t="shared" si="0"/>
        <v>0.2912989647793916</v>
      </c>
    </row>
    <row r="60" spans="1:9" ht="15.5">
      <c r="A60" s="35">
        <v>44263</v>
      </c>
      <c r="B60" s="4">
        <v>1542</v>
      </c>
      <c r="C60" s="4">
        <v>1555</v>
      </c>
      <c r="D60" s="4">
        <v>1512.5</v>
      </c>
      <c r="E60" s="4">
        <v>1519.5</v>
      </c>
      <c r="F60" s="4">
        <v>1512.951904</v>
      </c>
      <c r="H60" s="20">
        <f t="shared" si="1"/>
        <v>6.0633766830314618E-3</v>
      </c>
      <c r="I60" s="59">
        <f t="shared" si="0"/>
        <v>0.42154668876605833</v>
      </c>
    </row>
    <row r="61" spans="1:9" ht="15.5">
      <c r="A61" s="35">
        <v>44264</v>
      </c>
      <c r="B61" s="4">
        <v>1545</v>
      </c>
      <c r="C61" s="4">
        <v>1565.6999510000001</v>
      </c>
      <c r="D61" s="4">
        <v>1538.25</v>
      </c>
      <c r="E61" s="4">
        <v>1562.5</v>
      </c>
      <c r="F61" s="4">
        <v>1555.7666019999999</v>
      </c>
      <c r="H61" s="20">
        <f t="shared" si="1"/>
        <v>6.8574314082362163E-3</v>
      </c>
      <c r="I61" s="59">
        <f t="shared" si="0"/>
        <v>0.56980633837108718</v>
      </c>
    </row>
    <row r="62" spans="1:9" ht="15.5">
      <c r="A62" s="35">
        <v>44265</v>
      </c>
      <c r="B62" s="4">
        <v>1572</v>
      </c>
      <c r="C62" s="4">
        <v>1575</v>
      </c>
      <c r="D62" s="4">
        <v>1552.150024</v>
      </c>
      <c r="E62" s="4">
        <v>1555.75</v>
      </c>
      <c r="F62" s="4">
        <v>1549.0457759999999</v>
      </c>
      <c r="H62" s="20">
        <f t="shared" si="1"/>
        <v>5.9222952381626079E-3</v>
      </c>
      <c r="I62" s="59">
        <f t="shared" si="0"/>
        <v>0.69866879821315409</v>
      </c>
    </row>
    <row r="63" spans="1:9" ht="15.5">
      <c r="A63" s="35">
        <v>44267</v>
      </c>
      <c r="B63" s="4">
        <v>1600</v>
      </c>
      <c r="C63" s="4">
        <v>1600</v>
      </c>
      <c r="D63" s="4">
        <v>1535.0500489999999</v>
      </c>
      <c r="E63" s="4">
        <v>1551.9499510000001</v>
      </c>
      <c r="F63" s="4">
        <v>1545.2620850000001</v>
      </c>
      <c r="H63" s="20">
        <f t="shared" si="1"/>
        <v>1.5748356968139112E-2</v>
      </c>
      <c r="I63" s="59">
        <f t="shared" si="0"/>
        <v>1.0450714350220238</v>
      </c>
    </row>
    <row r="64" spans="1:9" ht="15.5">
      <c r="A64" s="35">
        <v>44270</v>
      </c>
      <c r="B64" s="4">
        <v>1548.400024</v>
      </c>
      <c r="C64" s="4">
        <v>1548.400024</v>
      </c>
      <c r="D64" s="4">
        <v>1515.3000489999999</v>
      </c>
      <c r="E64" s="4">
        <v>1528.650024</v>
      </c>
      <c r="F64" s="4">
        <v>1522.0625</v>
      </c>
      <c r="H64" s="20">
        <f t="shared" si="1"/>
        <v>-3.278147402450883E-2</v>
      </c>
      <c r="I64" s="59">
        <f t="shared" si="0"/>
        <v>0.33009672519504851</v>
      </c>
    </row>
    <row r="65" spans="1:9" ht="15.5">
      <c r="A65" s="35">
        <v>44271</v>
      </c>
      <c r="B65" s="4">
        <v>1530.900024</v>
      </c>
      <c r="C65" s="4">
        <v>1540.400024</v>
      </c>
      <c r="D65" s="4">
        <v>1510</v>
      </c>
      <c r="E65" s="4">
        <v>1512.150024</v>
      </c>
      <c r="F65" s="4">
        <v>1505.6336670000001</v>
      </c>
      <c r="H65" s="20">
        <f t="shared" si="1"/>
        <v>-5.180016682241266E-3</v>
      </c>
      <c r="I65" s="59">
        <f t="shared" si="0"/>
        <v>0.21924788141621021</v>
      </c>
    </row>
    <row r="66" spans="1:9" ht="15.5">
      <c r="A66" s="35">
        <v>44272</v>
      </c>
      <c r="B66" s="4">
        <v>1524.25</v>
      </c>
      <c r="C66" s="4">
        <v>1539</v>
      </c>
      <c r="D66" s="4">
        <v>1490.1999510000001</v>
      </c>
      <c r="E66" s="4">
        <v>1495.349976</v>
      </c>
      <c r="F66" s="4">
        <v>1488.9060059999999</v>
      </c>
      <c r="H66" s="20">
        <f t="shared" si="1"/>
        <v>-9.0928368224320994E-4</v>
      </c>
      <c r="I66" s="59">
        <f t="shared" si="0"/>
        <v>0.19984900120838173</v>
      </c>
    </row>
    <row r="67" spans="1:9" ht="15.5">
      <c r="A67" s="35">
        <v>44273</v>
      </c>
      <c r="B67" s="4">
        <v>1511.75</v>
      </c>
      <c r="C67" s="4">
        <v>1522.0500489999999</v>
      </c>
      <c r="D67" s="4">
        <v>1481.150024</v>
      </c>
      <c r="E67" s="4">
        <v>1491</v>
      </c>
      <c r="F67" s="4">
        <v>1484.574707</v>
      </c>
      <c r="H67" s="20">
        <f t="shared" si="1"/>
        <v>-1.1074712252254823E-2</v>
      </c>
      <c r="I67" s="59">
        <f t="shared" ref="I67:I130" si="2">STANDARDIZE(C67,$H$249,$H$250^0.5)</f>
        <v>-3.501130759886454E-2</v>
      </c>
    </row>
    <row r="68" spans="1:9" ht="15.5">
      <c r="A68" s="35">
        <v>44274</v>
      </c>
      <c r="B68" s="4">
        <v>1485</v>
      </c>
      <c r="C68" s="4">
        <v>1511.1999510000001</v>
      </c>
      <c r="D68" s="4">
        <v>1474.0500489999999</v>
      </c>
      <c r="E68" s="4">
        <v>1497.5</v>
      </c>
      <c r="F68" s="4">
        <v>1491.0467530000001</v>
      </c>
      <c r="H68" s="20">
        <f t="shared" ref="H68:H131" si="3">LN(C68/C67)</f>
        <v>-7.1541378238883513E-3</v>
      </c>
      <c r="I68" s="59">
        <f t="shared" si="2"/>
        <v>-0.18535140987224874</v>
      </c>
    </row>
    <row r="69" spans="1:9" ht="15.5">
      <c r="A69" s="35">
        <v>44277</v>
      </c>
      <c r="B69" s="4">
        <v>1494.900024</v>
      </c>
      <c r="C69" s="4">
        <v>1494.900024</v>
      </c>
      <c r="D69" s="4">
        <v>1460.400024</v>
      </c>
      <c r="E69" s="4">
        <v>1469.150024</v>
      </c>
      <c r="F69" s="4">
        <v>1462.81897</v>
      </c>
      <c r="H69" s="20">
        <f t="shared" si="3"/>
        <v>-1.0844673752681968E-2</v>
      </c>
      <c r="I69" s="59">
        <f t="shared" si="2"/>
        <v>-0.41120491757593264</v>
      </c>
    </row>
    <row r="70" spans="1:9" ht="15.5">
      <c r="A70" s="35">
        <v>44278</v>
      </c>
      <c r="B70" s="4">
        <v>1470</v>
      </c>
      <c r="C70" s="4">
        <v>1507.4499510000001</v>
      </c>
      <c r="D70" s="4">
        <v>1469.099976</v>
      </c>
      <c r="E70" s="4">
        <v>1500.150024</v>
      </c>
      <c r="F70" s="4">
        <v>1493.685303</v>
      </c>
      <c r="H70" s="20">
        <f t="shared" si="3"/>
        <v>8.3601180401542009E-3</v>
      </c>
      <c r="I70" s="59">
        <f t="shared" si="2"/>
        <v>-0.23731180539357918</v>
      </c>
    </row>
    <row r="71" spans="1:9" ht="15.5">
      <c r="A71" s="35">
        <v>44279</v>
      </c>
      <c r="B71" s="4">
        <v>1490.900024</v>
      </c>
      <c r="C71" s="4">
        <v>1506.4499510000001</v>
      </c>
      <c r="D71" s="4">
        <v>1471</v>
      </c>
      <c r="E71" s="4">
        <v>1478.8000489999999</v>
      </c>
      <c r="F71" s="4">
        <v>1472.4273679999999</v>
      </c>
      <c r="H71" s="20">
        <f t="shared" si="3"/>
        <v>-6.6359206955256896E-4</v>
      </c>
      <c r="I71" s="59">
        <f t="shared" si="2"/>
        <v>-0.25116791086593399</v>
      </c>
    </row>
    <row r="72" spans="1:9" ht="15.5">
      <c r="A72" s="35">
        <v>44280</v>
      </c>
      <c r="B72" s="4">
        <v>1490.1999510000001</v>
      </c>
      <c r="C72" s="4">
        <v>1495.5500489999999</v>
      </c>
      <c r="D72" s="4">
        <v>1450.25</v>
      </c>
      <c r="E72" s="4">
        <v>1463.349976</v>
      </c>
      <c r="F72" s="4">
        <v>1457.043823</v>
      </c>
      <c r="H72" s="20">
        <f t="shared" si="3"/>
        <v>-7.2617920714429319E-3</v>
      </c>
      <c r="I72" s="59">
        <f t="shared" si="2"/>
        <v>-0.40219810261626643</v>
      </c>
    </row>
    <row r="73" spans="1:9" ht="15.5">
      <c r="A73" s="35">
        <v>44281</v>
      </c>
      <c r="B73" s="4">
        <v>1494</v>
      </c>
      <c r="C73" s="4">
        <v>1499</v>
      </c>
      <c r="D73" s="4">
        <v>1474</v>
      </c>
      <c r="E73" s="4">
        <v>1491.3000489999999</v>
      </c>
      <c r="F73" s="4">
        <v>1484.8735349999999</v>
      </c>
      <c r="H73" s="20">
        <f t="shared" si="3"/>
        <v>2.3041541933849136E-3</v>
      </c>
      <c r="I73" s="59">
        <f t="shared" si="2"/>
        <v>-0.35439521768580978</v>
      </c>
    </row>
    <row r="74" spans="1:9" ht="15.5">
      <c r="A74" s="35">
        <v>44285</v>
      </c>
      <c r="B74" s="4">
        <v>1506.650024</v>
      </c>
      <c r="C74" s="4">
        <v>1562.5500489999999</v>
      </c>
      <c r="D74" s="4">
        <v>1501.5500489999999</v>
      </c>
      <c r="E74" s="4">
        <v>1553.6999510000001</v>
      </c>
      <c r="F74" s="4">
        <v>1547.0045170000001</v>
      </c>
      <c r="H74" s="20">
        <f t="shared" si="3"/>
        <v>4.1520914354965861E-2</v>
      </c>
      <c r="I74" s="59">
        <f t="shared" si="2"/>
        <v>0.52616096403150436</v>
      </c>
    </row>
    <row r="75" spans="1:9" ht="15.5">
      <c r="A75" s="35">
        <v>44286</v>
      </c>
      <c r="B75" s="4">
        <v>1548</v>
      </c>
      <c r="C75" s="4">
        <v>1548</v>
      </c>
      <c r="D75" s="4">
        <v>1488</v>
      </c>
      <c r="E75" s="4">
        <v>1493.650024</v>
      </c>
      <c r="F75" s="4">
        <v>1487.213379</v>
      </c>
      <c r="H75" s="20">
        <f t="shared" si="3"/>
        <v>-9.3553583078910801E-3</v>
      </c>
      <c r="I75" s="59">
        <f t="shared" si="2"/>
        <v>0.32455395045957486</v>
      </c>
    </row>
    <row r="76" spans="1:9" ht="15.5">
      <c r="A76" s="35">
        <v>44287</v>
      </c>
      <c r="B76" s="4">
        <v>1499.400024</v>
      </c>
      <c r="C76" s="4">
        <v>1499.400024</v>
      </c>
      <c r="D76" s="4">
        <v>1465</v>
      </c>
      <c r="E76" s="4">
        <v>1486.75</v>
      </c>
      <c r="F76" s="4">
        <v>1480.343018</v>
      </c>
      <c r="H76" s="20">
        <f t="shared" si="3"/>
        <v>-3.1898731074308288E-2</v>
      </c>
      <c r="I76" s="59">
        <f t="shared" si="2"/>
        <v>-0.34885244295033613</v>
      </c>
    </row>
    <row r="77" spans="1:9" ht="15.5">
      <c r="A77" s="35">
        <v>44291</v>
      </c>
      <c r="B77" s="4">
        <v>1480</v>
      </c>
      <c r="C77" s="4">
        <v>1485</v>
      </c>
      <c r="D77" s="4">
        <v>1431</v>
      </c>
      <c r="E77" s="4">
        <v>1449.599976</v>
      </c>
      <c r="F77" s="4">
        <v>1443.353149</v>
      </c>
      <c r="H77" s="20">
        <f t="shared" si="3"/>
        <v>-9.6502718385641749E-3</v>
      </c>
      <c r="I77" s="59">
        <f t="shared" si="2"/>
        <v>-0.54838069429877678</v>
      </c>
    </row>
    <row r="78" spans="1:9" ht="15.5">
      <c r="A78" s="35">
        <v>44292</v>
      </c>
      <c r="B78" s="4">
        <v>1460</v>
      </c>
      <c r="C78" s="4">
        <v>1462.650024</v>
      </c>
      <c r="D78" s="4">
        <v>1432.650024</v>
      </c>
      <c r="E78" s="4">
        <v>1440.25</v>
      </c>
      <c r="F78" s="4">
        <v>1434.043457</v>
      </c>
      <c r="H78" s="20">
        <f t="shared" si="3"/>
        <v>-1.5164896878988879E-2</v>
      </c>
      <c r="I78" s="59">
        <f t="shared" si="2"/>
        <v>-0.85806431905937453</v>
      </c>
    </row>
    <row r="79" spans="1:9" ht="15.5">
      <c r="A79" s="35">
        <v>44293</v>
      </c>
      <c r="B79" s="4">
        <v>1439.3000489999999</v>
      </c>
      <c r="C79" s="4">
        <v>1456.6999510000001</v>
      </c>
      <c r="D79" s="4">
        <v>1421.5500489999999</v>
      </c>
      <c r="E79" s="4">
        <v>1447.1999510000001</v>
      </c>
      <c r="F79" s="4">
        <v>1440.963501</v>
      </c>
      <c r="H79" s="20">
        <f t="shared" si="3"/>
        <v>-4.076305540583771E-3</v>
      </c>
      <c r="I79" s="59">
        <f t="shared" si="2"/>
        <v>-0.94050915811558466</v>
      </c>
    </row>
    <row r="80" spans="1:9" ht="15.5">
      <c r="A80" s="35">
        <v>44294</v>
      </c>
      <c r="B80" s="4">
        <v>1453</v>
      </c>
      <c r="C80" s="4">
        <v>1460.900024</v>
      </c>
      <c r="D80" s="4">
        <v>1430.5</v>
      </c>
      <c r="E80" s="4">
        <v>1432.8000489999999</v>
      </c>
      <c r="F80" s="4">
        <v>1426.6256100000001</v>
      </c>
      <c r="H80" s="20">
        <f t="shared" si="3"/>
        <v>2.8791307494701623E-3</v>
      </c>
      <c r="I80" s="59">
        <f t="shared" si="2"/>
        <v>-0.88231250363599545</v>
      </c>
    </row>
    <row r="81" spans="1:9" ht="15.5">
      <c r="A81" s="35">
        <v>44295</v>
      </c>
      <c r="B81" s="4">
        <v>1426</v>
      </c>
      <c r="C81" s="4">
        <v>1432.8000489999999</v>
      </c>
      <c r="D81" s="4">
        <v>1415.099976</v>
      </c>
      <c r="E81" s="4">
        <v>1421.75</v>
      </c>
      <c r="F81" s="4">
        <v>1415.623169</v>
      </c>
      <c r="H81" s="20">
        <f t="shared" si="3"/>
        <v>-1.9422094621424382E-2</v>
      </c>
      <c r="I81" s="59">
        <f t="shared" si="2"/>
        <v>-1.2716687210065294</v>
      </c>
    </row>
    <row r="82" spans="1:9" ht="15.5">
      <c r="A82" s="35">
        <v>44298</v>
      </c>
      <c r="B82" s="4">
        <v>1393</v>
      </c>
      <c r="C82" s="4">
        <v>1399</v>
      </c>
      <c r="D82" s="4">
        <v>1353</v>
      </c>
      <c r="E82" s="4">
        <v>1367.0500489999999</v>
      </c>
      <c r="F82" s="4">
        <v>1361.158936</v>
      </c>
      <c r="H82" s="20">
        <f t="shared" si="3"/>
        <v>-2.3872910279791843E-2</v>
      </c>
      <c r="I82" s="59">
        <f t="shared" si="2"/>
        <v>-1.7400057649212886</v>
      </c>
    </row>
    <row r="83" spans="1:9" ht="15.5">
      <c r="A83" s="35">
        <v>44299</v>
      </c>
      <c r="B83" s="4">
        <v>1368</v>
      </c>
      <c r="C83" s="4">
        <v>1406.4499510000001</v>
      </c>
      <c r="D83" s="4">
        <v>1361</v>
      </c>
      <c r="E83" s="4">
        <v>1400.349976</v>
      </c>
      <c r="F83" s="4">
        <v>1394.3154300000001</v>
      </c>
      <c r="H83" s="20">
        <f t="shared" si="3"/>
        <v>5.3110685573598809E-3</v>
      </c>
      <c r="I83" s="59">
        <f t="shared" si="2"/>
        <v>-1.6367784581014129</v>
      </c>
    </row>
    <row r="84" spans="1:9" ht="15.5">
      <c r="A84" s="35">
        <v>44301</v>
      </c>
      <c r="B84" s="4">
        <v>1405</v>
      </c>
      <c r="C84" s="4">
        <v>1436.6999510000001</v>
      </c>
      <c r="D84" s="4">
        <v>1391</v>
      </c>
      <c r="E84" s="4">
        <v>1430.099976</v>
      </c>
      <c r="F84" s="4">
        <v>1423.937134</v>
      </c>
      <c r="H84" s="20">
        <f t="shared" si="3"/>
        <v>2.1280018687894513E-2</v>
      </c>
      <c r="I84" s="59">
        <f t="shared" si="2"/>
        <v>-1.2176312675626804</v>
      </c>
    </row>
    <row r="85" spans="1:9" ht="15.5">
      <c r="A85" s="35">
        <v>44302</v>
      </c>
      <c r="B85" s="4">
        <v>1434.9499510000001</v>
      </c>
      <c r="C85" s="4">
        <v>1445</v>
      </c>
      <c r="D85" s="4">
        <v>1423.5</v>
      </c>
      <c r="E85" s="4">
        <v>1428.650024</v>
      </c>
      <c r="F85" s="4">
        <v>1422.493408</v>
      </c>
      <c r="H85" s="20">
        <f t="shared" si="3"/>
        <v>5.7605386357969844E-3</v>
      </c>
      <c r="I85" s="59">
        <f t="shared" si="2"/>
        <v>-1.1026249131929684</v>
      </c>
    </row>
    <row r="86" spans="1:9" ht="15.5">
      <c r="A86" s="35">
        <v>44305</v>
      </c>
      <c r="B86" s="4">
        <v>1390</v>
      </c>
      <c r="C86" s="4">
        <v>1417.6999510000001</v>
      </c>
      <c r="D86" s="4">
        <v>1372.3000489999999</v>
      </c>
      <c r="E86" s="4">
        <v>1412.400024</v>
      </c>
      <c r="F86" s="4">
        <v>1406.3134769999999</v>
      </c>
      <c r="H86" s="20">
        <f t="shared" si="3"/>
        <v>-1.9073515985971904E-2</v>
      </c>
      <c r="I86" s="59">
        <f t="shared" si="2"/>
        <v>-1.4808972715374213</v>
      </c>
    </row>
    <row r="87" spans="1:9" ht="15.5">
      <c r="A87" s="35">
        <v>44306</v>
      </c>
      <c r="B87" s="4">
        <v>1425</v>
      </c>
      <c r="C87" s="4">
        <v>1426.400024</v>
      </c>
      <c r="D87" s="4">
        <v>1383.9499510000001</v>
      </c>
      <c r="E87" s="4">
        <v>1391.400024</v>
      </c>
      <c r="F87" s="4">
        <v>1385.4039310000001</v>
      </c>
      <c r="H87" s="20">
        <f t="shared" si="3"/>
        <v>6.1179988139447722E-3</v>
      </c>
      <c r="I87" s="59">
        <f t="shared" si="2"/>
        <v>-1.3603481424322357</v>
      </c>
    </row>
    <row r="88" spans="1:9" ht="15.5">
      <c r="A88" s="35">
        <v>44308</v>
      </c>
      <c r="B88" s="4">
        <v>1380</v>
      </c>
      <c r="C88" s="4">
        <v>1426.8000489999999</v>
      </c>
      <c r="D88" s="4">
        <v>1371.0500489999999</v>
      </c>
      <c r="E88" s="4">
        <v>1422.5</v>
      </c>
      <c r="F88" s="4">
        <v>1416.369995</v>
      </c>
      <c r="H88" s="20">
        <f t="shared" si="3"/>
        <v>2.804044528151248E-4</v>
      </c>
      <c r="I88" s="59">
        <f t="shared" si="2"/>
        <v>-1.3548053538406581</v>
      </c>
    </row>
    <row r="89" spans="1:9" ht="15.5">
      <c r="A89" s="35">
        <v>44309</v>
      </c>
      <c r="B89" s="4">
        <v>1409</v>
      </c>
      <c r="C89" s="4">
        <v>1434.599976</v>
      </c>
      <c r="D89" s="4">
        <v>1400.1999510000001</v>
      </c>
      <c r="E89" s="4">
        <v>1414.150024</v>
      </c>
      <c r="F89" s="4">
        <v>1408.055908</v>
      </c>
      <c r="H89" s="20">
        <f t="shared" si="3"/>
        <v>5.4518391356112427E-3</v>
      </c>
      <c r="I89" s="59">
        <f t="shared" si="2"/>
        <v>-1.24672874265199</v>
      </c>
    </row>
    <row r="90" spans="1:9" ht="15.5">
      <c r="A90" s="35">
        <v>44312</v>
      </c>
      <c r="B90" s="4">
        <v>1413</v>
      </c>
      <c r="C90" s="4">
        <v>1429</v>
      </c>
      <c r="D90" s="4">
        <v>1402.75</v>
      </c>
      <c r="E90" s="4">
        <v>1404.8000489999999</v>
      </c>
      <c r="F90" s="4">
        <v>1398.746216</v>
      </c>
      <c r="H90" s="20">
        <f t="shared" si="3"/>
        <v>-3.9111490330645668E-3</v>
      </c>
      <c r="I90" s="59">
        <f t="shared" si="2"/>
        <v>-1.324322600750645</v>
      </c>
    </row>
    <row r="91" spans="1:9" ht="15.5">
      <c r="A91" s="35">
        <v>44313</v>
      </c>
      <c r="B91" s="4">
        <v>1407.25</v>
      </c>
      <c r="C91" s="4">
        <v>1442</v>
      </c>
      <c r="D91" s="4">
        <v>1404.8000489999999</v>
      </c>
      <c r="E91" s="4">
        <v>1438.6999510000001</v>
      </c>
      <c r="F91" s="4">
        <v>1432.5001219999999</v>
      </c>
      <c r="H91" s="20">
        <f t="shared" si="3"/>
        <v>9.0561399150270484E-3</v>
      </c>
      <c r="I91" s="59">
        <f t="shared" si="2"/>
        <v>-1.1441932296100328</v>
      </c>
    </row>
    <row r="92" spans="1:9" ht="15.5">
      <c r="A92" s="35">
        <v>44314</v>
      </c>
      <c r="B92" s="4">
        <v>1436.25</v>
      </c>
      <c r="C92" s="4">
        <v>1479</v>
      </c>
      <c r="D92" s="4">
        <v>1431</v>
      </c>
      <c r="E92" s="4">
        <v>1476.8000489999999</v>
      </c>
      <c r="F92" s="4">
        <v>1470.4360349999999</v>
      </c>
      <c r="H92" s="20">
        <f t="shared" si="3"/>
        <v>2.5335144865905403E-2</v>
      </c>
      <c r="I92" s="59">
        <f t="shared" si="2"/>
        <v>-0.63151732713290554</v>
      </c>
    </row>
    <row r="93" spans="1:9" ht="15.5">
      <c r="A93" s="35">
        <v>44315</v>
      </c>
      <c r="B93" s="4">
        <v>1486.1999510000001</v>
      </c>
      <c r="C93" s="4">
        <v>1503.650024</v>
      </c>
      <c r="D93" s="4">
        <v>1461</v>
      </c>
      <c r="E93" s="4">
        <v>1472.5</v>
      </c>
      <c r="F93" s="4">
        <v>1466.154419</v>
      </c>
      <c r="H93" s="20">
        <f t="shared" si="3"/>
        <v>1.6529317912371732E-2</v>
      </c>
      <c r="I93" s="59">
        <f t="shared" si="2"/>
        <v>-0.28996399469282824</v>
      </c>
    </row>
    <row r="94" spans="1:9" ht="15.5">
      <c r="A94" s="35">
        <v>44316</v>
      </c>
      <c r="B94" s="4">
        <v>1445</v>
      </c>
      <c r="C94" s="4">
        <v>1453.8000489999999</v>
      </c>
      <c r="D94" s="4">
        <v>1407.5</v>
      </c>
      <c r="E94" s="4">
        <v>1412.3000489999999</v>
      </c>
      <c r="F94" s="4">
        <v>1406.2139890000001</v>
      </c>
      <c r="H94" s="20">
        <f t="shared" si="3"/>
        <v>-3.3714649867863287E-2</v>
      </c>
      <c r="I94" s="59">
        <f t="shared" si="2"/>
        <v>-0.98069050608707886</v>
      </c>
    </row>
    <row r="95" spans="1:9" ht="15.5">
      <c r="A95" s="35">
        <v>44319</v>
      </c>
      <c r="B95" s="4">
        <v>1393</v>
      </c>
      <c r="C95" s="4">
        <v>1421.900024</v>
      </c>
      <c r="D95" s="4">
        <v>1377.3000489999999</v>
      </c>
      <c r="E95" s="4">
        <v>1414.4499510000001</v>
      </c>
      <c r="F95" s="4">
        <v>1408.3546140000001</v>
      </c>
      <c r="H95" s="20">
        <f t="shared" si="3"/>
        <v>-2.2186829474155442E-2</v>
      </c>
      <c r="I95" s="59">
        <f t="shared" si="2"/>
        <v>-1.4227006170578322</v>
      </c>
    </row>
    <row r="96" spans="1:9" ht="15.5">
      <c r="A96" s="35">
        <v>44320</v>
      </c>
      <c r="B96" s="4">
        <v>1409.9499510000001</v>
      </c>
      <c r="C96" s="4">
        <v>1423</v>
      </c>
      <c r="D96" s="4">
        <v>1383.3000489999999</v>
      </c>
      <c r="E96" s="4">
        <v>1388.349976</v>
      </c>
      <c r="F96" s="4">
        <v>1382.3670649999999</v>
      </c>
      <c r="H96" s="20">
        <f t="shared" si="3"/>
        <v>7.7329680869967507E-4</v>
      </c>
      <c r="I96" s="59">
        <f t="shared" si="2"/>
        <v>-1.4074592335847738</v>
      </c>
    </row>
    <row r="97" spans="1:9" ht="15.5">
      <c r="A97" s="35">
        <v>44321</v>
      </c>
      <c r="B97" s="4">
        <v>1401</v>
      </c>
      <c r="C97" s="4">
        <v>1409.599976</v>
      </c>
      <c r="D97" s="4">
        <v>1381.6999510000001</v>
      </c>
      <c r="E97" s="4">
        <v>1402.599976</v>
      </c>
      <c r="F97" s="4">
        <v>1396.555664</v>
      </c>
      <c r="H97" s="20">
        <f t="shared" si="3"/>
        <v>-9.461359934044216E-3</v>
      </c>
      <c r="I97" s="59">
        <f t="shared" si="2"/>
        <v>-1.5931313794608595</v>
      </c>
    </row>
    <row r="98" spans="1:9" ht="15.5">
      <c r="A98" s="35">
        <v>44322</v>
      </c>
      <c r="B98" s="4">
        <v>1407.599976</v>
      </c>
      <c r="C98" s="4">
        <v>1410.8000489999999</v>
      </c>
      <c r="D98" s="4">
        <v>1395</v>
      </c>
      <c r="E98" s="4">
        <v>1400.900024</v>
      </c>
      <c r="F98" s="4">
        <v>1394.8630370000001</v>
      </c>
      <c r="H98" s="20">
        <f t="shared" si="3"/>
        <v>8.5099493815492754E-4</v>
      </c>
      <c r="I98" s="59">
        <f t="shared" si="2"/>
        <v>-1.5765030413983347</v>
      </c>
    </row>
    <row r="99" spans="1:9" ht="15.5">
      <c r="A99" s="35">
        <v>44323</v>
      </c>
      <c r="B99" s="4">
        <v>1412.9499510000001</v>
      </c>
      <c r="C99" s="4">
        <v>1424.9499510000001</v>
      </c>
      <c r="D99" s="4">
        <v>1410.25</v>
      </c>
      <c r="E99" s="4">
        <v>1414.75</v>
      </c>
      <c r="F99" s="4">
        <v>1408.6533199999999</v>
      </c>
      <c r="H99" s="20">
        <f t="shared" si="3"/>
        <v>9.9797368867290456E-3</v>
      </c>
      <c r="I99" s="59">
        <f t="shared" si="2"/>
        <v>-1.3804405068628491</v>
      </c>
    </row>
    <row r="100" spans="1:9" ht="15.5">
      <c r="A100" s="35">
        <v>44326</v>
      </c>
      <c r="B100" s="4">
        <v>1427</v>
      </c>
      <c r="C100" s="4">
        <v>1430</v>
      </c>
      <c r="D100" s="4">
        <v>1412.8000489999999</v>
      </c>
      <c r="E100" s="4">
        <v>1419.849976</v>
      </c>
      <c r="F100" s="4">
        <v>1413.731323</v>
      </c>
      <c r="H100" s="20">
        <f t="shared" si="3"/>
        <v>3.5377532732607155E-3</v>
      </c>
      <c r="I100" s="59">
        <f t="shared" si="2"/>
        <v>-1.3104664952782901</v>
      </c>
    </row>
    <row r="101" spans="1:9" ht="15.5">
      <c r="A101" s="35">
        <v>44327</v>
      </c>
      <c r="B101" s="4">
        <v>1396</v>
      </c>
      <c r="C101" s="4">
        <v>1424.1999510000001</v>
      </c>
      <c r="D101" s="4">
        <v>1395.0500489999999</v>
      </c>
      <c r="E101" s="4">
        <v>1403.5500489999999</v>
      </c>
      <c r="F101" s="4">
        <v>1397.5017089999999</v>
      </c>
      <c r="H101" s="20">
        <f t="shared" si="3"/>
        <v>-4.0642261112092621E-3</v>
      </c>
      <c r="I101" s="59">
        <f t="shared" si="2"/>
        <v>-1.3908325859671153</v>
      </c>
    </row>
    <row r="102" spans="1:9" ht="15.5">
      <c r="A102" s="35">
        <v>44328</v>
      </c>
      <c r="B102" s="4">
        <v>1399.75</v>
      </c>
      <c r="C102" s="4">
        <v>1408.599976</v>
      </c>
      <c r="D102" s="4">
        <v>1388.849976</v>
      </c>
      <c r="E102" s="4">
        <v>1399.5</v>
      </c>
      <c r="F102" s="4">
        <v>1393.469116</v>
      </c>
      <c r="H102" s="20">
        <f t="shared" si="3"/>
        <v>-1.1013931869627815E-2</v>
      </c>
      <c r="I102" s="59">
        <f t="shared" si="2"/>
        <v>-1.6069874849332144</v>
      </c>
    </row>
    <row r="103" spans="1:9" ht="15.5">
      <c r="A103" s="35">
        <v>44330</v>
      </c>
      <c r="B103" s="4">
        <v>1394.349976</v>
      </c>
      <c r="C103" s="4">
        <v>1398.900024</v>
      </c>
      <c r="D103" s="4">
        <v>1382.349976</v>
      </c>
      <c r="E103" s="4">
        <v>1386.849976</v>
      </c>
      <c r="F103" s="4">
        <v>1380.8735349999999</v>
      </c>
      <c r="H103" s="20">
        <f t="shared" si="3"/>
        <v>-6.9100556343940044E-3</v>
      </c>
      <c r="I103" s="59">
        <f t="shared" si="2"/>
        <v>-1.7413910429219923</v>
      </c>
    </row>
    <row r="104" spans="1:9" ht="15.5">
      <c r="A104" s="35">
        <v>44333</v>
      </c>
      <c r="B104" s="4">
        <v>1395.150024</v>
      </c>
      <c r="C104" s="4">
        <v>1442.599976</v>
      </c>
      <c r="D104" s="4">
        <v>1381.3000489999999</v>
      </c>
      <c r="E104" s="4">
        <v>1440.25</v>
      </c>
      <c r="F104" s="4">
        <v>1434.043457</v>
      </c>
      <c r="H104" s="20">
        <f t="shared" si="3"/>
        <v>3.076079379422202E-2</v>
      </c>
      <c r="I104" s="59">
        <f t="shared" si="2"/>
        <v>-1.1358798988731516</v>
      </c>
    </row>
    <row r="105" spans="1:9" ht="15.5">
      <c r="A105" s="35">
        <v>44334</v>
      </c>
      <c r="B105" s="4">
        <v>1458.9499510000001</v>
      </c>
      <c r="C105" s="4">
        <v>1482.75</v>
      </c>
      <c r="D105" s="4">
        <v>1455</v>
      </c>
      <c r="E105" s="4">
        <v>1476.6999510000001</v>
      </c>
      <c r="F105" s="4">
        <v>1470.3363039999999</v>
      </c>
      <c r="H105" s="20">
        <f t="shared" si="3"/>
        <v>2.7451447285892296E-2</v>
      </c>
      <c r="I105" s="59">
        <f t="shared" si="2"/>
        <v>-0.57955693161157507</v>
      </c>
    </row>
    <row r="106" spans="1:9" ht="15.5">
      <c r="A106" s="35">
        <v>44335</v>
      </c>
      <c r="B106" s="4">
        <v>1470.1999510000001</v>
      </c>
      <c r="C106" s="4">
        <v>1478.849976</v>
      </c>
      <c r="D106" s="4">
        <v>1452.5500489999999</v>
      </c>
      <c r="E106" s="4">
        <v>1458.1999510000001</v>
      </c>
      <c r="F106" s="4">
        <v>1451.9160159999999</v>
      </c>
      <c r="H106" s="20">
        <f t="shared" si="3"/>
        <v>-2.6337292585025779E-3</v>
      </c>
      <c r="I106" s="59">
        <f t="shared" si="2"/>
        <v>-0.63359607550029051</v>
      </c>
    </row>
    <row r="107" spans="1:9" ht="15.5">
      <c r="A107" s="35">
        <v>44336</v>
      </c>
      <c r="B107" s="4">
        <v>1458.349976</v>
      </c>
      <c r="C107" s="4">
        <v>1465.900024</v>
      </c>
      <c r="D107" s="4">
        <v>1428.5</v>
      </c>
      <c r="E107" s="4">
        <v>1432.8000489999999</v>
      </c>
      <c r="F107" s="4">
        <v>1426.6256100000001</v>
      </c>
      <c r="H107" s="20">
        <f t="shared" si="3"/>
        <v>-8.795337792153567E-3</v>
      </c>
      <c r="I107" s="59">
        <f t="shared" si="2"/>
        <v>-0.81303197627422152</v>
      </c>
    </row>
    <row r="108" spans="1:9" ht="15.5">
      <c r="A108" s="35">
        <v>44337</v>
      </c>
      <c r="B108" s="4">
        <v>1443</v>
      </c>
      <c r="C108" s="4">
        <v>1501.900024</v>
      </c>
      <c r="D108" s="4">
        <v>1443</v>
      </c>
      <c r="E108" s="4">
        <v>1497.3000489999999</v>
      </c>
      <c r="F108" s="4">
        <v>1490.8476559999999</v>
      </c>
      <c r="H108" s="20">
        <f t="shared" si="3"/>
        <v>2.4261584523114069E-2</v>
      </c>
      <c r="I108" s="59">
        <f t="shared" si="2"/>
        <v>-0.31421217926944911</v>
      </c>
    </row>
    <row r="109" spans="1:9" ht="15.5">
      <c r="A109" s="35">
        <v>44340</v>
      </c>
      <c r="B109" s="4">
        <v>1503.25</v>
      </c>
      <c r="C109" s="4">
        <v>1520.4499510000001</v>
      </c>
      <c r="D109" s="4">
        <v>1498.5</v>
      </c>
      <c r="E109" s="4">
        <v>1509.9499510000001</v>
      </c>
      <c r="F109" s="4">
        <v>1503.4429929999999</v>
      </c>
      <c r="H109" s="20">
        <f t="shared" si="3"/>
        <v>1.2275322238372665E-2</v>
      </c>
      <c r="I109" s="59">
        <f t="shared" si="2"/>
        <v>-5.718243425296695E-2</v>
      </c>
    </row>
    <row r="110" spans="1:9" ht="15.5">
      <c r="A110" s="35">
        <v>44341</v>
      </c>
      <c r="B110" s="4">
        <v>1510.5</v>
      </c>
      <c r="C110" s="4">
        <v>1513.75</v>
      </c>
      <c r="D110" s="4">
        <v>1470.5</v>
      </c>
      <c r="E110" s="4">
        <v>1478.9499510000001</v>
      </c>
      <c r="F110" s="4">
        <v>1472.5766599999999</v>
      </c>
      <c r="H110" s="20">
        <f t="shared" si="3"/>
        <v>-4.4162955623645818E-3</v>
      </c>
      <c r="I110" s="59">
        <f t="shared" si="2"/>
        <v>-0.15001766196857666</v>
      </c>
    </row>
    <row r="111" spans="1:9" ht="15.5">
      <c r="A111" s="35">
        <v>44342</v>
      </c>
      <c r="B111" s="4">
        <v>1480</v>
      </c>
      <c r="C111" s="4">
        <v>1487</v>
      </c>
      <c r="D111" s="4">
        <v>1470</v>
      </c>
      <c r="E111" s="4">
        <v>1477.0500489999999</v>
      </c>
      <c r="F111" s="4">
        <v>1470.684937</v>
      </c>
      <c r="H111" s="20">
        <f t="shared" si="3"/>
        <v>-1.7829348407146901E-2</v>
      </c>
      <c r="I111" s="59">
        <f t="shared" si="2"/>
        <v>-0.52066848335406724</v>
      </c>
    </row>
    <row r="112" spans="1:9" ht="15.5">
      <c r="A112" s="35">
        <v>44343</v>
      </c>
      <c r="B112" s="4">
        <v>1473.099976</v>
      </c>
      <c r="C112" s="4">
        <v>1489</v>
      </c>
      <c r="D112" s="4">
        <v>1462.4499510000001</v>
      </c>
      <c r="E112" s="4">
        <v>1482.650024</v>
      </c>
      <c r="F112" s="4">
        <v>1476.2607419999999</v>
      </c>
      <c r="H112" s="20">
        <f t="shared" si="3"/>
        <v>1.3440862238539562E-3</v>
      </c>
      <c r="I112" s="59">
        <f t="shared" si="2"/>
        <v>-0.49295627240935763</v>
      </c>
    </row>
    <row r="113" spans="1:9" ht="15.5">
      <c r="A113" s="35">
        <v>44344</v>
      </c>
      <c r="B113" s="4">
        <v>1490.900024</v>
      </c>
      <c r="C113" s="4">
        <v>1513</v>
      </c>
      <c r="D113" s="4">
        <v>1478.75</v>
      </c>
      <c r="E113" s="4">
        <v>1503.4499510000001</v>
      </c>
      <c r="F113" s="4">
        <v>1496.9710689999999</v>
      </c>
      <c r="H113" s="20">
        <f t="shared" si="3"/>
        <v>1.5989681104346905E-2</v>
      </c>
      <c r="I113" s="59">
        <f t="shared" si="2"/>
        <v>-0.16040974107284275</v>
      </c>
    </row>
    <row r="114" spans="1:9" ht="15.5">
      <c r="A114" s="35">
        <v>44347</v>
      </c>
      <c r="B114" s="4">
        <v>1500</v>
      </c>
      <c r="C114" s="4">
        <v>1519.5</v>
      </c>
      <c r="D114" s="4">
        <v>1487.5</v>
      </c>
      <c r="E114" s="4">
        <v>1515.849976</v>
      </c>
      <c r="F114" s="4">
        <v>1509.3176269999999</v>
      </c>
      <c r="H114" s="20">
        <f t="shared" si="3"/>
        <v>4.2868985684918091E-3</v>
      </c>
      <c r="I114" s="59">
        <f t="shared" si="2"/>
        <v>-7.0345055502536627E-2</v>
      </c>
    </row>
    <row r="115" spans="1:9" ht="15.5">
      <c r="A115" s="35">
        <v>44348</v>
      </c>
      <c r="B115" s="4">
        <v>1520.3000489999999</v>
      </c>
      <c r="C115" s="4">
        <v>1527</v>
      </c>
      <c r="D115" s="4">
        <v>1507.25</v>
      </c>
      <c r="E115" s="4">
        <v>1511.6999510000001</v>
      </c>
      <c r="F115" s="4">
        <v>1505.185547</v>
      </c>
      <c r="H115" s="20">
        <f t="shared" si="3"/>
        <v>4.9236928617847411E-3</v>
      </c>
      <c r="I115" s="59">
        <f t="shared" si="2"/>
        <v>3.3575735540124281E-2</v>
      </c>
    </row>
    <row r="116" spans="1:9" ht="15.5">
      <c r="A116" s="35">
        <v>44349</v>
      </c>
      <c r="B116" s="4">
        <v>1510</v>
      </c>
      <c r="C116" s="4">
        <v>1510.1999510000001</v>
      </c>
      <c r="D116" s="4">
        <v>1493</v>
      </c>
      <c r="E116" s="4">
        <v>1504</v>
      </c>
      <c r="F116" s="4">
        <v>1497.518677</v>
      </c>
      <c r="H116" s="20">
        <f t="shared" si="3"/>
        <v>-1.1062966295341406E-2</v>
      </c>
      <c r="I116" s="59">
        <f t="shared" si="2"/>
        <v>-0.19920751534460354</v>
      </c>
    </row>
    <row r="117" spans="1:9" ht="15.5">
      <c r="A117" s="35">
        <v>44350</v>
      </c>
      <c r="B117" s="4">
        <v>1508</v>
      </c>
      <c r="C117" s="4">
        <v>1524.9499510000001</v>
      </c>
      <c r="D117" s="4">
        <v>1487.75</v>
      </c>
      <c r="E117" s="4">
        <v>1520.5500489999999</v>
      </c>
      <c r="F117" s="4">
        <v>1513.997437</v>
      </c>
      <c r="H117" s="20">
        <f t="shared" si="3"/>
        <v>9.7195305632719175E-3</v>
      </c>
      <c r="I117" s="59">
        <f t="shared" si="2"/>
        <v>5.1700403726295929E-3</v>
      </c>
    </row>
    <row r="118" spans="1:9" ht="15.5">
      <c r="A118" s="35">
        <v>44351</v>
      </c>
      <c r="B118" s="4">
        <v>1516</v>
      </c>
      <c r="C118" s="4">
        <v>1520.650024</v>
      </c>
      <c r="D118" s="4">
        <v>1499.1999510000001</v>
      </c>
      <c r="E118" s="4">
        <v>1500.9499510000001</v>
      </c>
      <c r="F118" s="4">
        <v>1494.481812</v>
      </c>
      <c r="H118" s="20">
        <f t="shared" si="3"/>
        <v>-2.8236996928942344E-3</v>
      </c>
      <c r="I118" s="59">
        <f t="shared" si="2"/>
        <v>-5.4410201662796864E-2</v>
      </c>
    </row>
    <row r="119" spans="1:9" ht="15.5">
      <c r="A119" s="35">
        <v>44354</v>
      </c>
      <c r="B119" s="4">
        <v>1510</v>
      </c>
      <c r="C119" s="4">
        <v>1514</v>
      </c>
      <c r="D119" s="4">
        <v>1496</v>
      </c>
      <c r="E119" s="4">
        <v>1499.849976</v>
      </c>
      <c r="F119" s="4">
        <v>1493.3865969999999</v>
      </c>
      <c r="H119" s="20">
        <f t="shared" si="3"/>
        <v>-4.382735796274578E-3</v>
      </c>
      <c r="I119" s="59">
        <f t="shared" si="2"/>
        <v>-0.14655363560048795</v>
      </c>
    </row>
    <row r="120" spans="1:9" ht="15.5">
      <c r="A120" s="35">
        <v>44355</v>
      </c>
      <c r="B120" s="4">
        <v>1496.5500489999999</v>
      </c>
      <c r="C120" s="4">
        <v>1501.3000489999999</v>
      </c>
      <c r="D120" s="4">
        <v>1481.5</v>
      </c>
      <c r="E120" s="4">
        <v>1483.0500489999999</v>
      </c>
      <c r="F120" s="4">
        <v>1476.659058</v>
      </c>
      <c r="H120" s="20">
        <f t="shared" si="3"/>
        <v>-8.4237229407553606E-3</v>
      </c>
      <c r="I120" s="59">
        <f t="shared" si="2"/>
        <v>-0.32252549615022641</v>
      </c>
    </row>
    <row r="121" spans="1:9" ht="15.5">
      <c r="A121" s="35">
        <v>44356</v>
      </c>
      <c r="B121" s="4">
        <v>1483.900024</v>
      </c>
      <c r="C121" s="4">
        <v>1502</v>
      </c>
      <c r="D121" s="4">
        <v>1472.0500489999999</v>
      </c>
      <c r="E121" s="4">
        <v>1480.3000489999999</v>
      </c>
      <c r="F121" s="4">
        <v>1473.9208980000001</v>
      </c>
      <c r="H121" s="20">
        <f t="shared" si="3"/>
        <v>4.6612126744136561E-4</v>
      </c>
      <c r="I121" s="59">
        <f t="shared" si="2"/>
        <v>-0.31282690126874541</v>
      </c>
    </row>
    <row r="122" spans="1:9" ht="15.5">
      <c r="A122" s="35">
        <v>44357</v>
      </c>
      <c r="B122" s="4">
        <v>1482.099976</v>
      </c>
      <c r="C122" s="4">
        <v>1489</v>
      </c>
      <c r="D122" s="4">
        <v>1473.650024</v>
      </c>
      <c r="E122" s="4">
        <v>1481.0500489999999</v>
      </c>
      <c r="F122" s="4">
        <v>1474.667725</v>
      </c>
      <c r="H122" s="20">
        <f t="shared" si="3"/>
        <v>-8.6927996400711135E-3</v>
      </c>
      <c r="I122" s="59">
        <f t="shared" si="2"/>
        <v>-0.49295627240935763</v>
      </c>
    </row>
    <row r="123" spans="1:9" ht="15.5">
      <c r="A123" s="35">
        <v>44358</v>
      </c>
      <c r="B123" s="4">
        <v>1491</v>
      </c>
      <c r="C123" s="4">
        <v>1496.5500489999999</v>
      </c>
      <c r="D123" s="4">
        <v>1481.0500489999999</v>
      </c>
      <c r="E123" s="4">
        <v>1486.349976</v>
      </c>
      <c r="F123" s="4">
        <v>1479.9448239999999</v>
      </c>
      <c r="H123" s="20">
        <f t="shared" si="3"/>
        <v>5.0577380855894253E-3</v>
      </c>
      <c r="I123" s="59">
        <f t="shared" si="2"/>
        <v>-0.38834199714391165</v>
      </c>
    </row>
    <row r="124" spans="1:9" ht="15.5">
      <c r="A124" s="35">
        <v>44361</v>
      </c>
      <c r="B124" s="4">
        <v>1478.25</v>
      </c>
      <c r="C124" s="4">
        <v>1486</v>
      </c>
      <c r="D124" s="4">
        <v>1462.5500489999999</v>
      </c>
      <c r="E124" s="4">
        <v>1479.4499510000001</v>
      </c>
      <c r="F124" s="4">
        <v>1473.0744629999999</v>
      </c>
      <c r="H124" s="20">
        <f t="shared" si="3"/>
        <v>-7.0745454918939646E-3</v>
      </c>
      <c r="I124" s="59">
        <f t="shared" si="2"/>
        <v>-0.53452458882642206</v>
      </c>
    </row>
    <row r="125" spans="1:9" ht="15.5">
      <c r="A125" s="35">
        <v>44362</v>
      </c>
      <c r="B125" s="4">
        <v>1486</v>
      </c>
      <c r="C125" s="4">
        <v>1496</v>
      </c>
      <c r="D125" s="4">
        <v>1474.8000489999999</v>
      </c>
      <c r="E125" s="4">
        <v>1490.25</v>
      </c>
      <c r="F125" s="4">
        <v>1483.8280030000001</v>
      </c>
      <c r="H125" s="20">
        <f t="shared" si="3"/>
        <v>6.7069332567180799E-3</v>
      </c>
      <c r="I125" s="59">
        <f t="shared" si="2"/>
        <v>-0.39596353410287416</v>
      </c>
    </row>
    <row r="126" spans="1:9" ht="15.5">
      <c r="A126" s="35">
        <v>44363</v>
      </c>
      <c r="B126" s="4">
        <v>1488</v>
      </c>
      <c r="C126" s="4">
        <v>1494</v>
      </c>
      <c r="D126" s="4">
        <v>1478.099976</v>
      </c>
      <c r="E126" s="4">
        <v>1484.599976</v>
      </c>
      <c r="F126" s="4">
        <v>1478.2022710000001</v>
      </c>
      <c r="H126" s="20">
        <f t="shared" si="3"/>
        <v>-1.3377928416599422E-3</v>
      </c>
      <c r="I126" s="59">
        <f t="shared" si="2"/>
        <v>-0.42367574504758371</v>
      </c>
    </row>
    <row r="127" spans="1:9" ht="15.5">
      <c r="A127" s="35">
        <v>44364</v>
      </c>
      <c r="B127" s="4">
        <v>1466</v>
      </c>
      <c r="C127" s="4">
        <v>1478.75</v>
      </c>
      <c r="D127" s="4">
        <v>1460</v>
      </c>
      <c r="E127" s="4">
        <v>1466.099976</v>
      </c>
      <c r="F127" s="4">
        <v>1459.781982</v>
      </c>
      <c r="H127" s="20">
        <f t="shared" si="3"/>
        <v>-1.0259950400166098E-2</v>
      </c>
      <c r="I127" s="59">
        <f t="shared" si="2"/>
        <v>-0.63498135350099427</v>
      </c>
    </row>
    <row r="128" spans="1:9" ht="15.5">
      <c r="A128" s="35">
        <v>44365</v>
      </c>
      <c r="B128" s="4">
        <v>1469.5</v>
      </c>
      <c r="C128" s="4">
        <v>1490</v>
      </c>
      <c r="D128" s="4">
        <v>1455</v>
      </c>
      <c r="E128" s="4">
        <v>1479.8000489999999</v>
      </c>
      <c r="F128" s="4">
        <v>1473.423096</v>
      </c>
      <c r="H128" s="20">
        <f t="shared" si="3"/>
        <v>7.5789836469082987E-3</v>
      </c>
      <c r="I128" s="59">
        <f t="shared" si="2"/>
        <v>-0.47910016693700286</v>
      </c>
    </row>
    <row r="129" spans="1:9" ht="15.5">
      <c r="A129" s="35">
        <v>44368</v>
      </c>
      <c r="B129" s="4">
        <v>1461.349976</v>
      </c>
      <c r="C129" s="4">
        <v>1491.8000489999999</v>
      </c>
      <c r="D129" s="4">
        <v>1459</v>
      </c>
      <c r="E129" s="4">
        <v>1488.6999510000001</v>
      </c>
      <c r="F129" s="4">
        <v>1482.284668</v>
      </c>
      <c r="H129" s="20">
        <f t="shared" si="3"/>
        <v>1.2073574277834127E-3</v>
      </c>
      <c r="I129" s="59">
        <f t="shared" si="2"/>
        <v>-0.4541584981375969</v>
      </c>
    </row>
    <row r="130" spans="1:9" ht="15.5">
      <c r="A130" s="35">
        <v>44369</v>
      </c>
      <c r="B130" s="4">
        <v>1497</v>
      </c>
      <c r="C130" s="4">
        <v>1508</v>
      </c>
      <c r="D130" s="4">
        <v>1480</v>
      </c>
      <c r="E130" s="4">
        <v>1483.8000489999999</v>
      </c>
      <c r="F130" s="4">
        <v>1477.405884</v>
      </c>
      <c r="H130" s="20">
        <f t="shared" si="3"/>
        <v>1.0800792200612967E-2</v>
      </c>
      <c r="I130" s="59">
        <f t="shared" si="2"/>
        <v>-0.22969026843461668</v>
      </c>
    </row>
    <row r="131" spans="1:9" ht="15.5">
      <c r="A131" s="35">
        <v>44370</v>
      </c>
      <c r="B131" s="4">
        <v>1490</v>
      </c>
      <c r="C131" s="4">
        <v>1497.8000489999999</v>
      </c>
      <c r="D131" s="4">
        <v>1478.599976</v>
      </c>
      <c r="E131" s="4">
        <v>1485.5</v>
      </c>
      <c r="F131" s="4">
        <v>1479.0985109999999</v>
      </c>
      <c r="H131" s="20">
        <f t="shared" si="3"/>
        <v>-6.7868720379870764E-3</v>
      </c>
      <c r="I131" s="59">
        <f t="shared" ref="I131:I194" si="4">STANDARDIZE(C131,$H$249,$H$250^0.5)</f>
        <v>-0.37102186530346815</v>
      </c>
    </row>
    <row r="132" spans="1:9" ht="15.5">
      <c r="A132" s="35">
        <v>44371</v>
      </c>
      <c r="B132" s="4">
        <v>1490</v>
      </c>
      <c r="C132" s="4">
        <v>1513.4499510000001</v>
      </c>
      <c r="D132" s="4">
        <v>1488</v>
      </c>
      <c r="E132" s="4">
        <v>1506.25</v>
      </c>
      <c r="F132" s="4">
        <v>1499.759033</v>
      </c>
      <c r="H132" s="20">
        <f t="shared" ref="H132:H195" si="5">LN(C132/C131)</f>
        <v>1.0394383000548795E-2</v>
      </c>
      <c r="I132" s="59">
        <f t="shared" si="4"/>
        <v>-0.15417517255945046</v>
      </c>
    </row>
    <row r="133" spans="1:9" ht="15.5">
      <c r="A133" s="35">
        <v>44372</v>
      </c>
      <c r="B133" s="4">
        <v>1511.099976</v>
      </c>
      <c r="C133" s="4">
        <v>1522</v>
      </c>
      <c r="D133" s="4">
        <v>1507</v>
      </c>
      <c r="E133" s="4">
        <v>1515.099976</v>
      </c>
      <c r="F133" s="4">
        <v>1508.570923</v>
      </c>
      <c r="H133" s="20">
        <f t="shared" si="5"/>
        <v>5.6334788911680577E-3</v>
      </c>
      <c r="I133" s="59">
        <f t="shared" si="4"/>
        <v>-3.5704791821649658E-2</v>
      </c>
    </row>
    <row r="134" spans="1:9" ht="15.5">
      <c r="A134" s="35">
        <v>44375</v>
      </c>
      <c r="B134" s="4">
        <v>1520</v>
      </c>
      <c r="C134" s="4">
        <v>1523</v>
      </c>
      <c r="D134" s="4">
        <v>1505</v>
      </c>
      <c r="E134" s="4">
        <v>1508.349976</v>
      </c>
      <c r="F134" s="4">
        <v>1501.849976</v>
      </c>
      <c r="H134" s="20">
        <f t="shared" si="5"/>
        <v>6.5681447353075359E-4</v>
      </c>
      <c r="I134" s="59">
        <f t="shared" si="4"/>
        <v>-2.1848686349294866E-2</v>
      </c>
    </row>
    <row r="135" spans="1:9" ht="15.5">
      <c r="A135" s="35">
        <v>44376</v>
      </c>
      <c r="B135" s="4">
        <v>1507</v>
      </c>
      <c r="C135" s="4">
        <v>1508.1999510000001</v>
      </c>
      <c r="D135" s="4">
        <v>1492.150024</v>
      </c>
      <c r="E135" s="4">
        <v>1502.0500489999999</v>
      </c>
      <c r="F135" s="4">
        <v>1502.0500489999999</v>
      </c>
      <c r="H135" s="20">
        <f t="shared" si="5"/>
        <v>-9.7652196156754068E-3</v>
      </c>
      <c r="I135" s="59">
        <f t="shared" si="4"/>
        <v>-0.22691972628931312</v>
      </c>
    </row>
    <row r="136" spans="1:9" ht="15.5">
      <c r="A136" s="35">
        <v>44377</v>
      </c>
      <c r="B136" s="4">
        <v>1498</v>
      </c>
      <c r="C136" s="4">
        <v>1509</v>
      </c>
      <c r="D136" s="4">
        <v>1494.099976</v>
      </c>
      <c r="E136" s="4">
        <v>1497.900024</v>
      </c>
      <c r="F136" s="4">
        <v>1497.900024</v>
      </c>
      <c r="H136" s="20">
        <f t="shared" si="5"/>
        <v>5.3032548836265793E-4</v>
      </c>
      <c r="I136" s="59">
        <f t="shared" si="4"/>
        <v>-0.21583416296226191</v>
      </c>
    </row>
    <row r="137" spans="1:9" ht="15.5">
      <c r="A137" s="35">
        <v>44378</v>
      </c>
      <c r="B137" s="4">
        <v>1502</v>
      </c>
      <c r="C137" s="4">
        <v>1502</v>
      </c>
      <c r="D137" s="4">
        <v>1483</v>
      </c>
      <c r="E137" s="4">
        <v>1486.75</v>
      </c>
      <c r="F137" s="4">
        <v>1486.75</v>
      </c>
      <c r="H137" s="20">
        <f t="shared" si="5"/>
        <v>-4.6496264437687921E-3</v>
      </c>
      <c r="I137" s="59">
        <f t="shared" si="4"/>
        <v>-0.31282690126874541</v>
      </c>
    </row>
    <row r="138" spans="1:9" ht="15.5">
      <c r="A138" s="35">
        <v>44379</v>
      </c>
      <c r="B138" s="4">
        <v>1485</v>
      </c>
      <c r="C138" s="4">
        <v>1489.25</v>
      </c>
      <c r="D138" s="4">
        <v>1477</v>
      </c>
      <c r="E138" s="4">
        <v>1480.400024</v>
      </c>
      <c r="F138" s="4">
        <v>1480.400024</v>
      </c>
      <c r="H138" s="20">
        <f t="shared" si="5"/>
        <v>-8.5249158152832655E-3</v>
      </c>
      <c r="I138" s="59">
        <f t="shared" si="4"/>
        <v>-0.48949224604126895</v>
      </c>
    </row>
    <row r="139" spans="1:9" ht="15.5">
      <c r="A139" s="35">
        <v>44382</v>
      </c>
      <c r="B139" s="4">
        <v>1489.9499510000001</v>
      </c>
      <c r="C139" s="4">
        <v>1504.5</v>
      </c>
      <c r="D139" s="4">
        <v>1484.5500489999999</v>
      </c>
      <c r="E139" s="4">
        <v>1495.4499510000001</v>
      </c>
      <c r="F139" s="4">
        <v>1495.4499510000001</v>
      </c>
      <c r="H139" s="20">
        <f t="shared" si="5"/>
        <v>1.0187979561302995E-2</v>
      </c>
      <c r="I139" s="59">
        <f t="shared" si="4"/>
        <v>-0.27818663758785844</v>
      </c>
    </row>
    <row r="140" spans="1:9" ht="15.5">
      <c r="A140" s="35">
        <v>44383</v>
      </c>
      <c r="B140" s="4">
        <v>1497</v>
      </c>
      <c r="C140" s="4">
        <v>1540</v>
      </c>
      <c r="D140" s="4">
        <v>1496</v>
      </c>
      <c r="E140" s="4">
        <v>1534.6999510000001</v>
      </c>
      <c r="F140" s="4">
        <v>1534.6999510000001</v>
      </c>
      <c r="H140" s="20">
        <f t="shared" si="5"/>
        <v>2.3321799337574826E-2</v>
      </c>
      <c r="I140" s="59">
        <f t="shared" si="4"/>
        <v>0.21370510668073653</v>
      </c>
    </row>
    <row r="141" spans="1:9" ht="15.5">
      <c r="A141" s="35">
        <v>44384</v>
      </c>
      <c r="B141" s="4">
        <v>1534</v>
      </c>
      <c r="C141" s="4">
        <v>1545.349976</v>
      </c>
      <c r="D141" s="4">
        <v>1527.6999510000001</v>
      </c>
      <c r="E141" s="4">
        <v>1539.5</v>
      </c>
      <c r="F141" s="4">
        <v>1539.5</v>
      </c>
      <c r="H141" s="20">
        <f t="shared" si="5"/>
        <v>3.4679899548561359E-3</v>
      </c>
      <c r="I141" s="59">
        <f t="shared" si="4"/>
        <v>0.28783493841130287</v>
      </c>
    </row>
    <row r="142" spans="1:9" ht="15.5">
      <c r="A142" s="35">
        <v>44385</v>
      </c>
      <c r="B142" s="4">
        <v>1525</v>
      </c>
      <c r="C142" s="4">
        <v>1537.6999510000001</v>
      </c>
      <c r="D142" s="4">
        <v>1513.4499510000001</v>
      </c>
      <c r="E142" s="4">
        <v>1520.4499510000001</v>
      </c>
      <c r="F142" s="4">
        <v>1520.4499510000001</v>
      </c>
      <c r="H142" s="20">
        <f t="shared" si="5"/>
        <v>-4.9626447066580034E-3</v>
      </c>
      <c r="I142" s="59">
        <f t="shared" si="4"/>
        <v>0.18183538514515313</v>
      </c>
    </row>
    <row r="143" spans="1:9" ht="15.5">
      <c r="A143" s="35">
        <v>44386</v>
      </c>
      <c r="B143" s="4">
        <v>1512.5500489999999</v>
      </c>
      <c r="C143" s="4">
        <v>1516</v>
      </c>
      <c r="D143" s="4">
        <v>1497.5</v>
      </c>
      <c r="E143" s="4">
        <v>1502</v>
      </c>
      <c r="F143" s="4">
        <v>1502</v>
      </c>
      <c r="H143" s="20">
        <f t="shared" si="5"/>
        <v>-1.4212474453556199E-2</v>
      </c>
      <c r="I143" s="59">
        <f t="shared" si="4"/>
        <v>-0.11884142465577838</v>
      </c>
    </row>
    <row r="144" spans="1:9" ht="15.5">
      <c r="A144" s="35">
        <v>44389</v>
      </c>
      <c r="B144" s="4">
        <v>1502</v>
      </c>
      <c r="C144" s="4">
        <v>1502</v>
      </c>
      <c r="D144" s="4">
        <v>1484</v>
      </c>
      <c r="E144" s="4">
        <v>1487</v>
      </c>
      <c r="F144" s="4">
        <v>1487</v>
      </c>
      <c r="H144" s="20">
        <f t="shared" si="5"/>
        <v>-9.2777338782368771E-3</v>
      </c>
      <c r="I144" s="59">
        <f t="shared" si="4"/>
        <v>-0.31282690126874541</v>
      </c>
    </row>
    <row r="145" spans="1:9" ht="15.5">
      <c r="A145" s="35">
        <v>44390</v>
      </c>
      <c r="B145" s="4">
        <v>1496.099976</v>
      </c>
      <c r="C145" s="4">
        <v>1506.099976</v>
      </c>
      <c r="D145" s="4">
        <v>1484.099976</v>
      </c>
      <c r="E145" s="4">
        <v>1501.849976</v>
      </c>
      <c r="F145" s="4">
        <v>1501.849976</v>
      </c>
      <c r="H145" s="20">
        <f t="shared" si="5"/>
        <v>2.7259589585257966E-3</v>
      </c>
      <c r="I145" s="59">
        <f t="shared" si="4"/>
        <v>-0.25601720137862255</v>
      </c>
    </row>
    <row r="146" spans="1:9" ht="15.5">
      <c r="A146" s="35">
        <v>44391</v>
      </c>
      <c r="B146" s="4">
        <v>1497.5</v>
      </c>
      <c r="C146" s="4">
        <v>1507.349976</v>
      </c>
      <c r="D146" s="4">
        <v>1491.099976</v>
      </c>
      <c r="E146" s="4">
        <v>1499.150024</v>
      </c>
      <c r="F146" s="4">
        <v>1499.150024</v>
      </c>
      <c r="H146" s="20">
        <f t="shared" si="5"/>
        <v>8.296139584890327E-4</v>
      </c>
      <c r="I146" s="59">
        <f t="shared" si="4"/>
        <v>-0.23869706953817907</v>
      </c>
    </row>
    <row r="147" spans="1:9" ht="15.5">
      <c r="A147" s="35">
        <v>44392</v>
      </c>
      <c r="B147" s="4">
        <v>1505</v>
      </c>
      <c r="C147" s="4">
        <v>1526.75</v>
      </c>
      <c r="D147" s="4">
        <v>1499.650024</v>
      </c>
      <c r="E147" s="4">
        <v>1520.6999510000001</v>
      </c>
      <c r="F147" s="4">
        <v>1520.6999510000001</v>
      </c>
      <c r="H147" s="20">
        <f t="shared" si="5"/>
        <v>1.2788166862149257E-2</v>
      </c>
      <c r="I147" s="59">
        <f t="shared" si="4"/>
        <v>3.0111709172035588E-2</v>
      </c>
    </row>
    <row r="148" spans="1:9" ht="15.5">
      <c r="A148" s="35">
        <v>44393</v>
      </c>
      <c r="B148" s="4">
        <v>1527.9499510000001</v>
      </c>
      <c r="C148" s="4">
        <v>1529.9499510000001</v>
      </c>
      <c r="D148" s="4">
        <v>1518.8000489999999</v>
      </c>
      <c r="E148" s="4">
        <v>1522.349976</v>
      </c>
      <c r="F148" s="4">
        <v>1522.349976</v>
      </c>
      <c r="H148" s="20">
        <f t="shared" si="5"/>
        <v>2.0937299834896781E-3</v>
      </c>
      <c r="I148" s="59">
        <f t="shared" si="4"/>
        <v>7.4450567734403533E-2</v>
      </c>
    </row>
    <row r="149" spans="1:9" ht="15.5">
      <c r="A149" s="35">
        <v>44396</v>
      </c>
      <c r="B149" s="4">
        <v>1487</v>
      </c>
      <c r="C149" s="4">
        <v>1488.849976</v>
      </c>
      <c r="D149" s="4">
        <v>1466</v>
      </c>
      <c r="E149" s="4">
        <v>1471</v>
      </c>
      <c r="F149" s="4">
        <v>1471</v>
      </c>
      <c r="H149" s="20">
        <f t="shared" si="5"/>
        <v>-2.7231029347877311E-2</v>
      </c>
      <c r="I149" s="59">
        <f t="shared" si="4"/>
        <v>-0.49503502077674261</v>
      </c>
    </row>
    <row r="150" spans="1:9" ht="15.5">
      <c r="A150" s="35">
        <v>44397</v>
      </c>
      <c r="B150" s="4">
        <v>1442</v>
      </c>
      <c r="C150" s="4">
        <v>1454</v>
      </c>
      <c r="D150" s="4">
        <v>1436.150024</v>
      </c>
      <c r="E150" s="4">
        <v>1443.150024</v>
      </c>
      <c r="F150" s="4">
        <v>1443.150024</v>
      </c>
      <c r="H150" s="20">
        <f t="shared" si="5"/>
        <v>-2.3685614645391935E-2</v>
      </c>
      <c r="I150" s="59">
        <f t="shared" si="4"/>
        <v>-0.97791996394177527</v>
      </c>
    </row>
    <row r="151" spans="1:9" ht="15.5">
      <c r="A151" s="35">
        <v>44399</v>
      </c>
      <c r="B151" s="4">
        <v>1456.099976</v>
      </c>
      <c r="C151" s="4">
        <v>1468.5</v>
      </c>
      <c r="D151" s="4">
        <v>1445</v>
      </c>
      <c r="E151" s="4">
        <v>1448.6999510000001</v>
      </c>
      <c r="F151" s="4">
        <v>1448.6999510000001</v>
      </c>
      <c r="H151" s="20">
        <f t="shared" si="5"/>
        <v>9.9230925452100192E-3</v>
      </c>
      <c r="I151" s="59">
        <f t="shared" si="4"/>
        <v>-0.77700643459263086</v>
      </c>
    </row>
    <row r="152" spans="1:9" ht="15.5">
      <c r="A152" s="35">
        <v>44400</v>
      </c>
      <c r="B152" s="4">
        <v>1451.5</v>
      </c>
      <c r="C152" s="4">
        <v>1457.4499510000001</v>
      </c>
      <c r="D152" s="4">
        <v>1435.3000489999999</v>
      </c>
      <c r="E152" s="4">
        <v>1442.75</v>
      </c>
      <c r="F152" s="4">
        <v>1442.75</v>
      </c>
      <c r="H152" s="20">
        <f t="shared" si="5"/>
        <v>-7.5531719401572012E-3</v>
      </c>
      <c r="I152" s="59">
        <f t="shared" si="4"/>
        <v>-0.93011707901131857</v>
      </c>
    </row>
    <row r="153" spans="1:9" ht="15.5">
      <c r="A153" s="35">
        <v>44403</v>
      </c>
      <c r="B153" s="4">
        <v>1430</v>
      </c>
      <c r="C153" s="4">
        <v>1444</v>
      </c>
      <c r="D153" s="4">
        <v>1428.099976</v>
      </c>
      <c r="E153" s="4">
        <v>1434.5500489999999</v>
      </c>
      <c r="F153" s="4">
        <v>1434.5500489999999</v>
      </c>
      <c r="H153" s="20">
        <f t="shared" si="5"/>
        <v>-9.2712592457459882E-3</v>
      </c>
      <c r="I153" s="59">
        <f t="shared" si="4"/>
        <v>-1.1164810186653231</v>
      </c>
    </row>
    <row r="154" spans="1:9" ht="15.5">
      <c r="A154" s="35">
        <v>44404</v>
      </c>
      <c r="B154" s="4">
        <v>1436.099976</v>
      </c>
      <c r="C154" s="4">
        <v>1449.900024</v>
      </c>
      <c r="D154" s="4">
        <v>1436.099976</v>
      </c>
      <c r="E154" s="4">
        <v>1439.75</v>
      </c>
      <c r="F154" s="4">
        <v>1439.75</v>
      </c>
      <c r="H154" s="20">
        <f t="shared" si="5"/>
        <v>4.0775646192421789E-3</v>
      </c>
      <c r="I154" s="59">
        <f t="shared" si="4"/>
        <v>-1.0347296638318981</v>
      </c>
    </row>
    <row r="155" spans="1:9" ht="15.5">
      <c r="A155" s="35">
        <v>44405</v>
      </c>
      <c r="B155" s="4">
        <v>1435.0500489999999</v>
      </c>
      <c r="C155" s="4">
        <v>1438.6999510000001</v>
      </c>
      <c r="D155" s="4">
        <v>1404</v>
      </c>
      <c r="E155" s="4">
        <v>1417.3000489999999</v>
      </c>
      <c r="F155" s="4">
        <v>1417.3000489999999</v>
      </c>
      <c r="H155" s="20">
        <f t="shared" si="5"/>
        <v>-7.7547110875519501E-3</v>
      </c>
      <c r="I155" s="59">
        <f t="shared" si="4"/>
        <v>-1.1899190566179709</v>
      </c>
    </row>
    <row r="156" spans="1:9" ht="15.5">
      <c r="A156" s="35">
        <v>44406</v>
      </c>
      <c r="B156" s="4">
        <v>1428.25</v>
      </c>
      <c r="C156" s="4">
        <v>1429.9499510000001</v>
      </c>
      <c r="D156" s="4">
        <v>1413.3000489999999</v>
      </c>
      <c r="E156" s="4">
        <v>1418.25</v>
      </c>
      <c r="F156" s="4">
        <v>1418.25</v>
      </c>
      <c r="H156" s="20">
        <f t="shared" si="5"/>
        <v>-6.1004496436979352E-3</v>
      </c>
      <c r="I156" s="59">
        <f t="shared" si="4"/>
        <v>-1.3111599795010753</v>
      </c>
    </row>
    <row r="157" spans="1:9" ht="15.5">
      <c r="A157" s="35">
        <v>44407</v>
      </c>
      <c r="B157" s="4">
        <v>1419</v>
      </c>
      <c r="C157" s="4">
        <v>1431.75</v>
      </c>
      <c r="D157" s="4">
        <v>1407.9499510000001</v>
      </c>
      <c r="E157" s="4">
        <v>1426.4499510000001</v>
      </c>
      <c r="F157" s="4">
        <v>1426.4499510000001</v>
      </c>
      <c r="H157" s="20">
        <f t="shared" si="5"/>
        <v>1.2580279332026969E-3</v>
      </c>
      <c r="I157" s="59">
        <f t="shared" si="4"/>
        <v>-1.2862183107016694</v>
      </c>
    </row>
    <row r="158" spans="1:9" ht="15.5">
      <c r="A158" s="35">
        <v>44410</v>
      </c>
      <c r="B158" s="4">
        <v>1435</v>
      </c>
      <c r="C158" s="4">
        <v>1435</v>
      </c>
      <c r="D158" s="4">
        <v>1416.25</v>
      </c>
      <c r="E158" s="4">
        <v>1422.650024</v>
      </c>
      <c r="F158" s="4">
        <v>1422.650024</v>
      </c>
      <c r="H158" s="20">
        <f t="shared" si="5"/>
        <v>2.2673769197548441E-3</v>
      </c>
      <c r="I158" s="59">
        <f t="shared" si="4"/>
        <v>-1.2411859679165163</v>
      </c>
    </row>
    <row r="159" spans="1:9" ht="15.5">
      <c r="A159" s="35">
        <v>44411</v>
      </c>
      <c r="B159" s="4">
        <v>1410</v>
      </c>
      <c r="C159" s="4">
        <v>1439.900024</v>
      </c>
      <c r="D159" s="4">
        <v>1410</v>
      </c>
      <c r="E159" s="4">
        <v>1434.6999510000001</v>
      </c>
      <c r="F159" s="4">
        <v>1434.6999510000001</v>
      </c>
      <c r="H159" s="20">
        <f t="shared" si="5"/>
        <v>3.4088341883273536E-3</v>
      </c>
      <c r="I159" s="59">
        <f t="shared" si="4"/>
        <v>-1.173290718555446</v>
      </c>
    </row>
    <row r="160" spans="1:9" ht="15.5">
      <c r="A160" s="35">
        <v>44412</v>
      </c>
      <c r="B160" s="4">
        <v>1441</v>
      </c>
      <c r="C160" s="4">
        <v>1474.5</v>
      </c>
      <c r="D160" s="4">
        <v>1440</v>
      </c>
      <c r="E160" s="4">
        <v>1465.3000489999999</v>
      </c>
      <c r="F160" s="4">
        <v>1465.3000489999999</v>
      </c>
      <c r="H160" s="20">
        <f t="shared" si="5"/>
        <v>2.3745265873282111E-2</v>
      </c>
      <c r="I160" s="59">
        <f t="shared" si="4"/>
        <v>-0.6938698017585021</v>
      </c>
    </row>
    <row r="161" spans="1:9" ht="15.5">
      <c r="A161" s="35">
        <v>44413</v>
      </c>
      <c r="B161" s="4">
        <v>1467.099976</v>
      </c>
      <c r="C161" s="4">
        <v>1507.0500489999999</v>
      </c>
      <c r="D161" s="4">
        <v>1457.400024</v>
      </c>
      <c r="E161" s="4">
        <v>1484.849976</v>
      </c>
      <c r="F161" s="4">
        <v>1484.849976</v>
      </c>
      <c r="H161" s="20">
        <f t="shared" si="5"/>
        <v>2.1835180834953061E-2</v>
      </c>
      <c r="I161" s="59">
        <f t="shared" si="4"/>
        <v>-0.24285288968418636</v>
      </c>
    </row>
    <row r="162" spans="1:9" ht="15.5">
      <c r="A162" s="35">
        <v>44414</v>
      </c>
      <c r="B162" s="4">
        <v>1483.5500489999999</v>
      </c>
      <c r="C162" s="4">
        <v>1500</v>
      </c>
      <c r="D162" s="4">
        <v>1474</v>
      </c>
      <c r="E162" s="4">
        <v>1492.650024</v>
      </c>
      <c r="F162" s="4">
        <v>1492.650024</v>
      </c>
      <c r="H162" s="20">
        <f t="shared" si="5"/>
        <v>-4.6890219999825011E-3</v>
      </c>
      <c r="I162" s="59">
        <f t="shared" si="4"/>
        <v>-0.34053911221345501</v>
      </c>
    </row>
    <row r="163" spans="1:9" ht="15.5">
      <c r="A163" s="35">
        <v>44417</v>
      </c>
      <c r="B163" s="4">
        <v>1492</v>
      </c>
      <c r="C163" s="4">
        <v>1507.349976</v>
      </c>
      <c r="D163" s="4">
        <v>1476</v>
      </c>
      <c r="E163" s="4">
        <v>1503.900024</v>
      </c>
      <c r="F163" s="4">
        <v>1503.900024</v>
      </c>
      <c r="H163" s="20">
        <f t="shared" si="5"/>
        <v>4.8880181507934611E-3</v>
      </c>
      <c r="I163" s="59">
        <f t="shared" si="4"/>
        <v>-0.23869706953817907</v>
      </c>
    </row>
    <row r="164" spans="1:9" ht="15.5">
      <c r="A164" s="35">
        <v>44418</v>
      </c>
      <c r="B164" s="4">
        <v>1489</v>
      </c>
      <c r="C164" s="4">
        <v>1519.75</v>
      </c>
      <c r="D164" s="4">
        <v>1489</v>
      </c>
      <c r="E164" s="4">
        <v>1507.650024</v>
      </c>
      <c r="F164" s="4">
        <v>1507.650024</v>
      </c>
      <c r="H164" s="20">
        <f t="shared" si="5"/>
        <v>8.1927213877368097E-3</v>
      </c>
      <c r="I164" s="59">
        <f t="shared" si="4"/>
        <v>-6.6881029134447934E-2</v>
      </c>
    </row>
    <row r="165" spans="1:9" ht="15.5">
      <c r="A165" s="35">
        <v>44419</v>
      </c>
      <c r="B165" s="4">
        <v>1514.900024</v>
      </c>
      <c r="C165" s="4">
        <v>1518.849976</v>
      </c>
      <c r="D165" s="4">
        <v>1491.0500489999999</v>
      </c>
      <c r="E165" s="4">
        <v>1494.9499510000001</v>
      </c>
      <c r="F165" s="4">
        <v>1494.9499510000001</v>
      </c>
      <c r="H165" s="20">
        <f t="shared" si="5"/>
        <v>-5.9239388759907646E-4</v>
      </c>
      <c r="I165" s="59">
        <f t="shared" si="4"/>
        <v>-7.9351856606098989E-2</v>
      </c>
    </row>
    <row r="166" spans="1:9" ht="15.5">
      <c r="A166" s="35">
        <v>44420</v>
      </c>
      <c r="B166" s="4">
        <v>1497</v>
      </c>
      <c r="C166" s="4">
        <v>1507.599976</v>
      </c>
      <c r="D166" s="4">
        <v>1489.3000489999999</v>
      </c>
      <c r="E166" s="4">
        <v>1501.400024</v>
      </c>
      <c r="F166" s="4">
        <v>1501.400024</v>
      </c>
      <c r="H166" s="20">
        <f t="shared" si="5"/>
        <v>-7.4344872675945828E-3</v>
      </c>
      <c r="I166" s="59">
        <f t="shared" si="4"/>
        <v>-0.23523304317009036</v>
      </c>
    </row>
    <row r="167" spans="1:9" ht="15.5">
      <c r="A167" s="35">
        <v>44421</v>
      </c>
      <c r="B167" s="4">
        <v>1501.1999510000001</v>
      </c>
      <c r="C167" s="4">
        <v>1531</v>
      </c>
      <c r="D167" s="4">
        <v>1501</v>
      </c>
      <c r="E167" s="4">
        <v>1526.1999510000001</v>
      </c>
      <c r="F167" s="4">
        <v>1526.1999510000001</v>
      </c>
      <c r="H167" s="20">
        <f t="shared" si="5"/>
        <v>1.5402150184045643E-2</v>
      </c>
      <c r="I167" s="59">
        <f t="shared" si="4"/>
        <v>8.9000157429543439E-2</v>
      </c>
    </row>
    <row r="168" spans="1:9" ht="15.5">
      <c r="A168" s="35">
        <v>44424</v>
      </c>
      <c r="B168" s="4">
        <v>1526.150024</v>
      </c>
      <c r="C168" s="4">
        <v>1535</v>
      </c>
      <c r="D168" s="4">
        <v>1521.4499510000001</v>
      </c>
      <c r="E168" s="4">
        <v>1530.599976</v>
      </c>
      <c r="F168" s="4">
        <v>1530.599976</v>
      </c>
      <c r="H168" s="20">
        <f t="shared" si="5"/>
        <v>2.6092643636138452E-3</v>
      </c>
      <c r="I168" s="59">
        <f t="shared" si="4"/>
        <v>0.14442457931896258</v>
      </c>
    </row>
    <row r="169" spans="1:9" ht="15.5">
      <c r="A169" s="35">
        <v>44425</v>
      </c>
      <c r="B169" s="4">
        <v>1517.1999510000001</v>
      </c>
      <c r="C169" s="4">
        <v>1524</v>
      </c>
      <c r="D169" s="4">
        <v>1505.3000489999999</v>
      </c>
      <c r="E169" s="4">
        <v>1514.650024</v>
      </c>
      <c r="F169" s="4">
        <v>1514.650024</v>
      </c>
      <c r="H169" s="20">
        <f t="shared" si="5"/>
        <v>-7.1919237747059932E-3</v>
      </c>
      <c r="I169" s="59">
        <f t="shared" si="4"/>
        <v>-7.9925808769400787E-3</v>
      </c>
    </row>
    <row r="170" spans="1:9" ht="15.5">
      <c r="A170" s="35">
        <v>44426</v>
      </c>
      <c r="B170" s="4">
        <v>1556.6999510000001</v>
      </c>
      <c r="C170" s="4">
        <v>1565.349976</v>
      </c>
      <c r="D170" s="4">
        <v>1508.349976</v>
      </c>
      <c r="E170" s="4">
        <v>1513</v>
      </c>
      <c r="F170" s="4">
        <v>1513</v>
      </c>
      <c r="H170" s="20">
        <f t="shared" si="5"/>
        <v>2.6770968563968784E-2</v>
      </c>
      <c r="I170" s="59">
        <f t="shared" si="4"/>
        <v>0.56495704785839862</v>
      </c>
    </row>
    <row r="171" spans="1:9" ht="15.5">
      <c r="A171" s="35">
        <v>44428</v>
      </c>
      <c r="B171" s="4">
        <v>1486.0500489999999</v>
      </c>
      <c r="C171" s="4">
        <v>1519.8000489999999</v>
      </c>
      <c r="D171" s="4">
        <v>1486.0500489999999</v>
      </c>
      <c r="E171" s="4">
        <v>1514.75</v>
      </c>
      <c r="F171" s="4">
        <v>1514.75</v>
      </c>
      <c r="H171" s="20">
        <f t="shared" si="5"/>
        <v>-2.9530646333791981E-2</v>
      </c>
      <c r="I171" s="59">
        <f t="shared" si="4"/>
        <v>-6.6187544911662816E-2</v>
      </c>
    </row>
    <row r="172" spans="1:9" ht="15.5">
      <c r="A172" s="35">
        <v>44431</v>
      </c>
      <c r="B172" s="4">
        <v>1529.849976</v>
      </c>
      <c r="C172" s="4">
        <v>1533.150024</v>
      </c>
      <c r="D172" s="4">
        <v>1508.650024</v>
      </c>
      <c r="E172" s="4">
        <v>1524.599976</v>
      </c>
      <c r="F172" s="4">
        <v>1524.599976</v>
      </c>
      <c r="H172" s="20">
        <f t="shared" si="5"/>
        <v>8.7456786204722064E-3</v>
      </c>
      <c r="I172" s="59">
        <f t="shared" si="4"/>
        <v>0.11879111674163799</v>
      </c>
    </row>
    <row r="173" spans="1:9" ht="15.5">
      <c r="A173" s="35">
        <v>44432</v>
      </c>
      <c r="B173" s="4">
        <v>1530</v>
      </c>
      <c r="C173" s="4">
        <v>1564.5</v>
      </c>
      <c r="D173" s="4">
        <v>1527.4499510000001</v>
      </c>
      <c r="E173" s="4">
        <v>1558.849976</v>
      </c>
      <c r="F173" s="4">
        <v>1558.849976</v>
      </c>
      <c r="H173" s="20">
        <f t="shared" si="5"/>
        <v>2.024182601169628E-2</v>
      </c>
      <c r="I173" s="59">
        <f t="shared" si="4"/>
        <v>0.55317969075342888</v>
      </c>
    </row>
    <row r="174" spans="1:9" ht="15.5">
      <c r="A174" s="35">
        <v>44433</v>
      </c>
      <c r="B174" s="4">
        <v>1552.099976</v>
      </c>
      <c r="C174" s="4">
        <v>1564.8000489999999</v>
      </c>
      <c r="D174" s="4">
        <v>1548</v>
      </c>
      <c r="E174" s="4">
        <v>1557.400024</v>
      </c>
      <c r="F174" s="4">
        <v>1557.400024</v>
      </c>
      <c r="H174" s="20">
        <f t="shared" si="5"/>
        <v>1.9176748552152072E-4</v>
      </c>
      <c r="I174" s="59">
        <f t="shared" si="4"/>
        <v>0.55733720134430265</v>
      </c>
    </row>
    <row r="175" spans="1:9" ht="15.5">
      <c r="A175" s="35">
        <v>44434</v>
      </c>
      <c r="B175" s="4">
        <v>1550</v>
      </c>
      <c r="C175" s="4">
        <v>1571</v>
      </c>
      <c r="D175" s="4">
        <v>1543.4499510000001</v>
      </c>
      <c r="E175" s="4">
        <v>1554.8000489999999</v>
      </c>
      <c r="F175" s="4">
        <v>1554.8000489999999</v>
      </c>
      <c r="H175" s="20">
        <f t="shared" si="5"/>
        <v>3.9543076611628543E-3</v>
      </c>
      <c r="I175" s="59">
        <f t="shared" si="4"/>
        <v>0.64324437632373499</v>
      </c>
    </row>
    <row r="176" spans="1:9" ht="15.5">
      <c r="A176" s="35">
        <v>44435</v>
      </c>
      <c r="B176" s="4">
        <v>1552</v>
      </c>
      <c r="C176" s="4">
        <v>1558.650024</v>
      </c>
      <c r="D176" s="4">
        <v>1545.25</v>
      </c>
      <c r="E176" s="4">
        <v>1548.4499510000001</v>
      </c>
      <c r="F176" s="4">
        <v>1548.4499510000001</v>
      </c>
      <c r="H176" s="20">
        <f t="shared" si="5"/>
        <v>-7.8922818909153303E-3</v>
      </c>
      <c r="I176" s="59">
        <f t="shared" si="4"/>
        <v>0.4721218062866851</v>
      </c>
    </row>
    <row r="177" spans="1:9" ht="15.5">
      <c r="A177" s="35">
        <v>44438</v>
      </c>
      <c r="B177" s="4">
        <v>1555.599976</v>
      </c>
      <c r="C177" s="4">
        <v>1570</v>
      </c>
      <c r="D177" s="4">
        <v>1551.599976</v>
      </c>
      <c r="E177" s="4">
        <v>1568.25</v>
      </c>
      <c r="F177" s="4">
        <v>1568.25</v>
      </c>
      <c r="H177" s="20">
        <f t="shared" si="5"/>
        <v>7.2555419776478428E-3</v>
      </c>
      <c r="I177" s="59">
        <f t="shared" si="4"/>
        <v>0.62938827085138016</v>
      </c>
    </row>
    <row r="178" spans="1:9" ht="15.5">
      <c r="A178" s="35">
        <v>44439</v>
      </c>
      <c r="B178" s="4">
        <v>1563.5</v>
      </c>
      <c r="C178" s="4">
        <v>1583.349976</v>
      </c>
      <c r="D178" s="4">
        <v>1562.1999510000001</v>
      </c>
      <c r="E178" s="4">
        <v>1581.400024</v>
      </c>
      <c r="F178" s="4">
        <v>1581.400024</v>
      </c>
      <c r="H178" s="20">
        <f t="shared" si="5"/>
        <v>8.4672211208764378E-3</v>
      </c>
      <c r="I178" s="59">
        <f t="shared" si="4"/>
        <v>0.81436694636078488</v>
      </c>
    </row>
    <row r="179" spans="1:9" ht="15.5">
      <c r="A179" s="35">
        <v>44440</v>
      </c>
      <c r="B179" s="4">
        <v>1575</v>
      </c>
      <c r="C179" s="4">
        <v>1598</v>
      </c>
      <c r="D179" s="4">
        <v>1574.5</v>
      </c>
      <c r="E179" s="4">
        <v>1579.099976</v>
      </c>
      <c r="F179" s="4">
        <v>1579.099976</v>
      </c>
      <c r="H179" s="20">
        <f t="shared" si="5"/>
        <v>9.2100068629899241E-3</v>
      </c>
      <c r="I179" s="59">
        <f t="shared" si="4"/>
        <v>1.0173592240773142</v>
      </c>
    </row>
    <row r="180" spans="1:9" ht="15.5">
      <c r="A180" s="35">
        <v>44441</v>
      </c>
      <c r="B180" s="4">
        <v>1574.099976</v>
      </c>
      <c r="C180" s="4">
        <v>1592</v>
      </c>
      <c r="D180" s="4">
        <v>1571.25</v>
      </c>
      <c r="E180" s="4">
        <v>1589</v>
      </c>
      <c r="F180" s="4">
        <v>1589</v>
      </c>
      <c r="H180" s="20">
        <f t="shared" si="5"/>
        <v>-3.7617599218916845E-3</v>
      </c>
      <c r="I180" s="59">
        <f t="shared" si="4"/>
        <v>0.93422259124318552</v>
      </c>
    </row>
    <row r="181" spans="1:9" ht="15.5">
      <c r="A181" s="35">
        <v>44442</v>
      </c>
      <c r="B181" s="4">
        <v>1586.099976</v>
      </c>
      <c r="C181" s="4">
        <v>1598</v>
      </c>
      <c r="D181" s="4">
        <v>1568.3000489999999</v>
      </c>
      <c r="E181" s="4">
        <v>1576.0500489999999</v>
      </c>
      <c r="F181" s="4">
        <v>1576.0500489999999</v>
      </c>
      <c r="H181" s="20">
        <f t="shared" si="5"/>
        <v>3.761759921891586E-3</v>
      </c>
      <c r="I181" s="59">
        <f t="shared" si="4"/>
        <v>1.0173592240773142</v>
      </c>
    </row>
    <row r="182" spans="1:9" ht="15.5">
      <c r="A182" s="35">
        <v>44445</v>
      </c>
      <c r="B182" s="4">
        <v>1579.9499510000001</v>
      </c>
      <c r="C182" s="4">
        <v>1580.9499510000001</v>
      </c>
      <c r="D182" s="4">
        <v>1561.9499510000001</v>
      </c>
      <c r="E182" s="4">
        <v>1565.6999510000001</v>
      </c>
      <c r="F182" s="4">
        <v>1565.6999510000001</v>
      </c>
      <c r="H182" s="20">
        <f t="shared" si="5"/>
        <v>-1.0726946164316501E-2</v>
      </c>
      <c r="I182" s="59">
        <f t="shared" si="4"/>
        <v>0.78111194682449769</v>
      </c>
    </row>
    <row r="183" spans="1:9" ht="15.5">
      <c r="A183" s="35">
        <v>44446</v>
      </c>
      <c r="B183" s="4">
        <v>1562.5</v>
      </c>
      <c r="C183" s="4">
        <v>1582</v>
      </c>
      <c r="D183" s="4">
        <v>1555.1999510000001</v>
      </c>
      <c r="E183" s="4">
        <v>1569.25</v>
      </c>
      <c r="F183" s="4">
        <v>1569.25</v>
      </c>
      <c r="H183" s="20">
        <f t="shared" si="5"/>
        <v>6.6396816569576952E-4</v>
      </c>
      <c r="I183" s="59">
        <f t="shared" si="4"/>
        <v>0.79566153651963767</v>
      </c>
    </row>
    <row r="184" spans="1:9" ht="15.5">
      <c r="A184" s="35">
        <v>44447</v>
      </c>
      <c r="B184" s="4">
        <v>1571.9499510000001</v>
      </c>
      <c r="C184" s="4">
        <v>1580.5</v>
      </c>
      <c r="D184" s="4">
        <v>1565.599976</v>
      </c>
      <c r="E184" s="4">
        <v>1576.400024</v>
      </c>
      <c r="F184" s="4">
        <v>1576.400024</v>
      </c>
      <c r="H184" s="20">
        <f t="shared" si="5"/>
        <v>-9.4861667192677442E-4</v>
      </c>
      <c r="I184" s="59">
        <f t="shared" si="4"/>
        <v>0.77487737831110548</v>
      </c>
    </row>
    <row r="185" spans="1:9" ht="15.5">
      <c r="A185" s="35">
        <v>44448</v>
      </c>
      <c r="B185" s="4">
        <v>1574</v>
      </c>
      <c r="C185" s="4">
        <v>1579.4499510000001</v>
      </c>
      <c r="D185" s="4">
        <v>1561</v>
      </c>
      <c r="E185" s="4">
        <v>1568.599976</v>
      </c>
      <c r="F185" s="4">
        <v>1568.599976</v>
      </c>
      <c r="H185" s="20">
        <f t="shared" si="5"/>
        <v>-6.6459852525032411E-4</v>
      </c>
      <c r="I185" s="59">
        <f t="shared" si="4"/>
        <v>0.76032778861596551</v>
      </c>
    </row>
    <row r="186" spans="1:9" ht="15.5">
      <c r="A186" s="35">
        <v>44452</v>
      </c>
      <c r="B186" s="4">
        <v>1562</v>
      </c>
      <c r="C186" s="4">
        <v>1584</v>
      </c>
      <c r="D186" s="4">
        <v>1553.650024</v>
      </c>
      <c r="E186" s="4">
        <v>1555.5500489999999</v>
      </c>
      <c r="F186" s="4">
        <v>1555.5500489999999</v>
      </c>
      <c r="H186" s="20">
        <f t="shared" si="5"/>
        <v>2.8766392439491225E-3</v>
      </c>
      <c r="I186" s="59">
        <f t="shared" si="4"/>
        <v>0.82337374746434722</v>
      </c>
    </row>
    <row r="187" spans="1:9" ht="15.5">
      <c r="A187" s="35">
        <v>44453</v>
      </c>
      <c r="B187" s="4">
        <v>1560</v>
      </c>
      <c r="C187" s="4">
        <v>1564.5</v>
      </c>
      <c r="D187" s="4">
        <v>1546.599976</v>
      </c>
      <c r="E187" s="4">
        <v>1548.5500489999999</v>
      </c>
      <c r="F187" s="4">
        <v>1548.5500489999999</v>
      </c>
      <c r="H187" s="20">
        <f t="shared" si="5"/>
        <v>-1.2387009265434354E-2</v>
      </c>
      <c r="I187" s="59">
        <f t="shared" si="4"/>
        <v>0.55317969075342888</v>
      </c>
    </row>
    <row r="188" spans="1:9" ht="15.5">
      <c r="A188" s="35">
        <v>44454</v>
      </c>
      <c r="B188" s="4">
        <v>1535</v>
      </c>
      <c r="C188" s="4">
        <v>1554.8000489999999</v>
      </c>
      <c r="D188" s="4">
        <v>1535</v>
      </c>
      <c r="E188" s="4">
        <v>1546.8000489999999</v>
      </c>
      <c r="F188" s="4">
        <v>1546.8000489999999</v>
      </c>
      <c r="H188" s="20">
        <f t="shared" si="5"/>
        <v>-6.219332615561869E-3</v>
      </c>
      <c r="I188" s="59">
        <f t="shared" si="4"/>
        <v>0.41877614662075474</v>
      </c>
    </row>
    <row r="189" spans="1:9" ht="15.5">
      <c r="A189" s="35">
        <v>44455</v>
      </c>
      <c r="B189" s="4">
        <v>1537.75</v>
      </c>
      <c r="C189" s="4">
        <v>1564.3000489999999</v>
      </c>
      <c r="D189" s="4">
        <v>1536.3000489999999</v>
      </c>
      <c r="E189" s="4">
        <v>1559.9499510000001</v>
      </c>
      <c r="F189" s="4">
        <v>1559.9499510000001</v>
      </c>
      <c r="H189" s="20">
        <f t="shared" si="5"/>
        <v>6.0915193982638248E-3</v>
      </c>
      <c r="I189" s="59">
        <f t="shared" si="4"/>
        <v>0.55040914860812529</v>
      </c>
    </row>
    <row r="190" spans="1:9" ht="15.5">
      <c r="A190" s="35">
        <v>44456</v>
      </c>
      <c r="B190" s="4">
        <v>1569</v>
      </c>
      <c r="C190" s="4">
        <v>1589</v>
      </c>
      <c r="D190" s="4">
        <v>1559.1999510000001</v>
      </c>
      <c r="E190" s="4">
        <v>1582.150024</v>
      </c>
      <c r="F190" s="4">
        <v>1582.150024</v>
      </c>
      <c r="H190" s="20">
        <f t="shared" si="5"/>
        <v>1.5666416645077015E-2</v>
      </c>
      <c r="I190" s="59">
        <f t="shared" si="4"/>
        <v>0.89265427482612114</v>
      </c>
    </row>
    <row r="191" spans="1:9" ht="15.5">
      <c r="A191" s="35">
        <v>44459</v>
      </c>
      <c r="B191" s="4">
        <v>1564</v>
      </c>
      <c r="C191" s="4">
        <v>1581.6999510000001</v>
      </c>
      <c r="D191" s="4">
        <v>1558</v>
      </c>
      <c r="E191" s="4">
        <v>1559.849976</v>
      </c>
      <c r="F191" s="4">
        <v>1559.849976</v>
      </c>
      <c r="H191" s="20">
        <f t="shared" si="5"/>
        <v>-4.6047005465993922E-3</v>
      </c>
      <c r="I191" s="59">
        <f t="shared" si="4"/>
        <v>0.79150402592876379</v>
      </c>
    </row>
    <row r="192" spans="1:9" ht="15.5">
      <c r="A192" s="35">
        <v>44460</v>
      </c>
      <c r="B192" s="4">
        <v>1562</v>
      </c>
      <c r="C192" s="4">
        <v>1568.650024</v>
      </c>
      <c r="D192" s="4">
        <v>1528.9499510000001</v>
      </c>
      <c r="E192" s="4">
        <v>1551.9499510000001</v>
      </c>
      <c r="F192" s="4">
        <v>1551.9499510000001</v>
      </c>
      <c r="H192" s="20">
        <f t="shared" si="5"/>
        <v>-8.2847948619630806E-3</v>
      </c>
      <c r="I192" s="59">
        <f t="shared" si="4"/>
        <v>0.61068286101023295</v>
      </c>
    </row>
    <row r="193" spans="1:9" ht="15.5">
      <c r="A193" s="35">
        <v>44461</v>
      </c>
      <c r="B193" s="4">
        <v>1549</v>
      </c>
      <c r="C193" s="4">
        <v>1550.150024</v>
      </c>
      <c r="D193" s="4">
        <v>1530</v>
      </c>
      <c r="E193" s="4">
        <v>1533.6999510000001</v>
      </c>
      <c r="F193" s="4">
        <v>1533.6999510000001</v>
      </c>
      <c r="H193" s="20">
        <f t="shared" si="5"/>
        <v>-1.1863676221260493E-2</v>
      </c>
      <c r="I193" s="59">
        <f t="shared" si="4"/>
        <v>0.35434490977166938</v>
      </c>
    </row>
    <row r="194" spans="1:9" ht="15.5">
      <c r="A194" s="35">
        <v>44462</v>
      </c>
      <c r="B194" s="4">
        <v>1542</v>
      </c>
      <c r="C194" s="4">
        <v>1572</v>
      </c>
      <c r="D194" s="4">
        <v>1542</v>
      </c>
      <c r="E194" s="4">
        <v>1570</v>
      </c>
      <c r="F194" s="4">
        <v>1570</v>
      </c>
      <c r="H194" s="20">
        <f t="shared" si="5"/>
        <v>1.3996978082258757E-2</v>
      </c>
      <c r="I194" s="59">
        <f t="shared" si="4"/>
        <v>0.65710048179608971</v>
      </c>
    </row>
    <row r="195" spans="1:9" ht="15.5">
      <c r="A195" s="35">
        <v>44463</v>
      </c>
      <c r="B195" s="4">
        <v>1579</v>
      </c>
      <c r="C195" s="4">
        <v>1607.9499510000001</v>
      </c>
      <c r="D195" s="4">
        <v>1575</v>
      </c>
      <c r="E195" s="4">
        <v>1601.5500489999999</v>
      </c>
      <c r="F195" s="4">
        <v>1601.5500489999999</v>
      </c>
      <c r="H195" s="20">
        <f t="shared" si="5"/>
        <v>2.2611351265367056E-2</v>
      </c>
      <c r="I195" s="59">
        <f t="shared" ref="I195:I247" si="6">STANDARDIZE(C195,$H$249,$H$250^0.5)</f>
        <v>1.155226794578077</v>
      </c>
    </row>
    <row r="196" spans="1:9" ht="15.5">
      <c r="A196" s="35">
        <v>44466</v>
      </c>
      <c r="B196" s="4">
        <v>1615.6999510000001</v>
      </c>
      <c r="C196" s="4">
        <v>1635.5</v>
      </c>
      <c r="D196" s="4">
        <v>1608</v>
      </c>
      <c r="E196" s="4">
        <v>1625.099976</v>
      </c>
      <c r="F196" s="4">
        <v>1625.099976</v>
      </c>
      <c r="H196" s="20">
        <f t="shared" ref="H196:H247" si="7">LN(C196/C195)</f>
        <v>1.6988522723919791E-2</v>
      </c>
      <c r="I196" s="59">
        <f t="shared" si="6"/>
        <v>1.5369631792906189</v>
      </c>
    </row>
    <row r="197" spans="1:9" ht="15.5">
      <c r="A197" s="35">
        <v>44467</v>
      </c>
      <c r="B197" s="4">
        <v>1632</v>
      </c>
      <c r="C197" s="4">
        <v>1632</v>
      </c>
      <c r="D197" s="4">
        <v>1582</v>
      </c>
      <c r="E197" s="4">
        <v>1615.0500489999999</v>
      </c>
      <c r="F197" s="4">
        <v>1615.0500489999999</v>
      </c>
      <c r="H197" s="20">
        <f t="shared" si="7"/>
        <v>-2.1423114543862739E-3</v>
      </c>
      <c r="I197" s="59">
        <f t="shared" si="6"/>
        <v>1.488466810137377</v>
      </c>
    </row>
    <row r="198" spans="1:9" ht="15.5">
      <c r="A198" s="35">
        <v>44468</v>
      </c>
      <c r="B198" s="4">
        <v>1597</v>
      </c>
      <c r="C198" s="4">
        <v>1606.599976</v>
      </c>
      <c r="D198" s="4">
        <v>1585.150024</v>
      </c>
      <c r="E198" s="4">
        <v>1593.849976</v>
      </c>
      <c r="F198" s="4">
        <v>1593.849976</v>
      </c>
      <c r="H198" s="20">
        <f t="shared" si="7"/>
        <v>-1.5686126722719455E-2</v>
      </c>
      <c r="I198" s="59">
        <f t="shared" si="6"/>
        <v>1.1365213985930336</v>
      </c>
    </row>
    <row r="199" spans="1:9" ht="15.5">
      <c r="A199" s="35">
        <v>44469</v>
      </c>
      <c r="B199" s="4">
        <v>1586</v>
      </c>
      <c r="C199" s="4">
        <v>1606.349976</v>
      </c>
      <c r="D199" s="4">
        <v>1583.099976</v>
      </c>
      <c r="E199" s="4">
        <v>1594.9499510000001</v>
      </c>
      <c r="F199" s="4">
        <v>1594.9499510000001</v>
      </c>
      <c r="H199" s="20">
        <f t="shared" si="7"/>
        <v>-1.5562022704328373E-4</v>
      </c>
      <c r="I199" s="59">
        <f t="shared" si="6"/>
        <v>1.1330573722249448</v>
      </c>
    </row>
    <row r="200" spans="1:9" ht="15.5">
      <c r="A200" s="35">
        <v>44470</v>
      </c>
      <c r="B200" s="4">
        <v>1583</v>
      </c>
      <c r="C200" s="4">
        <v>1589</v>
      </c>
      <c r="D200" s="4">
        <v>1565.25</v>
      </c>
      <c r="E200" s="4">
        <v>1582.6999510000001</v>
      </c>
      <c r="F200" s="4">
        <v>1582.6999510000001</v>
      </c>
      <c r="H200" s="20">
        <f t="shared" si="7"/>
        <v>-1.0859622037573527E-2</v>
      </c>
      <c r="I200" s="59">
        <f t="shared" si="6"/>
        <v>0.89265427482612114</v>
      </c>
    </row>
    <row r="201" spans="1:9" ht="15.5">
      <c r="A201" s="35">
        <v>44473</v>
      </c>
      <c r="B201" s="4">
        <v>1589</v>
      </c>
      <c r="C201" s="4">
        <v>1601.349976</v>
      </c>
      <c r="D201" s="4">
        <v>1583.599976</v>
      </c>
      <c r="E201" s="4">
        <v>1585.75</v>
      </c>
      <c r="F201" s="4">
        <v>1585.75</v>
      </c>
      <c r="H201" s="20">
        <f t="shared" si="7"/>
        <v>7.7421209468699851E-3</v>
      </c>
      <c r="I201" s="59">
        <f t="shared" si="6"/>
        <v>1.063776844863171</v>
      </c>
    </row>
    <row r="202" spans="1:9" ht="15.5">
      <c r="A202" s="35">
        <v>44474</v>
      </c>
      <c r="B202" s="4">
        <v>1592</v>
      </c>
      <c r="C202" s="4">
        <v>1597.5</v>
      </c>
      <c r="D202" s="4">
        <v>1576.25</v>
      </c>
      <c r="E202" s="4">
        <v>1595.4499510000001</v>
      </c>
      <c r="F202" s="4">
        <v>1595.4499510000001</v>
      </c>
      <c r="H202" s="20">
        <f t="shared" si="7"/>
        <v>-2.407101231896149E-3</v>
      </c>
      <c r="I202" s="59">
        <f t="shared" si="6"/>
        <v>1.0104311713411369</v>
      </c>
    </row>
    <row r="203" spans="1:9" ht="15.5">
      <c r="A203" s="35">
        <v>44475</v>
      </c>
      <c r="B203" s="4">
        <v>1596</v>
      </c>
      <c r="C203" s="4">
        <v>1626.849976</v>
      </c>
      <c r="D203" s="4">
        <v>1587</v>
      </c>
      <c r="E203" s="4">
        <v>1614.900024</v>
      </c>
      <c r="F203" s="4">
        <v>1614.900024</v>
      </c>
      <c r="H203" s="20">
        <f t="shared" si="7"/>
        <v>1.8205707742268106E-2</v>
      </c>
      <c r="I203" s="59">
        <f t="shared" si="6"/>
        <v>1.417107534408218</v>
      </c>
    </row>
    <row r="204" spans="1:9" ht="15.5">
      <c r="A204" s="35">
        <v>44476</v>
      </c>
      <c r="B204" s="4">
        <v>1626.599976</v>
      </c>
      <c r="C204" s="4">
        <v>1627.6999510000001</v>
      </c>
      <c r="D204" s="4">
        <v>1607</v>
      </c>
      <c r="E204" s="4">
        <v>1610.5</v>
      </c>
      <c r="F204" s="4">
        <v>1610.5</v>
      </c>
      <c r="H204" s="20">
        <f t="shared" si="7"/>
        <v>5.2233029966658852E-4</v>
      </c>
      <c r="I204" s="59">
        <f t="shared" si="6"/>
        <v>1.4288848776570842</v>
      </c>
    </row>
    <row r="205" spans="1:9" ht="15.5">
      <c r="A205" s="35">
        <v>44477</v>
      </c>
      <c r="B205" s="4">
        <v>1612</v>
      </c>
      <c r="C205" s="4">
        <v>1622</v>
      </c>
      <c r="D205" s="4">
        <v>1600.150024</v>
      </c>
      <c r="E205" s="4">
        <v>1602.650024</v>
      </c>
      <c r="F205" s="4">
        <v>1602.650024</v>
      </c>
      <c r="H205" s="20">
        <f t="shared" si="7"/>
        <v>-3.5079896182663673E-3</v>
      </c>
      <c r="I205" s="59">
        <f t="shared" si="6"/>
        <v>1.3499057554138292</v>
      </c>
    </row>
    <row r="206" spans="1:9" ht="15.5">
      <c r="A206" s="35">
        <v>44480</v>
      </c>
      <c r="B206" s="4">
        <v>1599.900024</v>
      </c>
      <c r="C206" s="4">
        <v>1645</v>
      </c>
      <c r="D206" s="4">
        <v>1599</v>
      </c>
      <c r="E206" s="4">
        <v>1633.8000489999999</v>
      </c>
      <c r="F206" s="4">
        <v>1633.8000489999999</v>
      </c>
      <c r="H206" s="20">
        <f t="shared" si="7"/>
        <v>1.4080428524114086E-2</v>
      </c>
      <c r="I206" s="59">
        <f t="shared" si="6"/>
        <v>1.6685961812779893</v>
      </c>
    </row>
    <row r="207" spans="1:9" ht="15.5">
      <c r="A207" s="35">
        <v>44481</v>
      </c>
      <c r="B207" s="4">
        <v>1625</v>
      </c>
      <c r="C207" s="4">
        <v>1641.5500489999999</v>
      </c>
      <c r="D207" s="4">
        <v>1625</v>
      </c>
      <c r="E207" s="4">
        <v>1629.599976</v>
      </c>
      <c r="F207" s="4">
        <v>1629.599976</v>
      </c>
      <c r="H207" s="20">
        <f t="shared" si="7"/>
        <v>-2.0994369267109615E-3</v>
      </c>
      <c r="I207" s="59">
        <f t="shared" si="6"/>
        <v>1.6207932963475327</v>
      </c>
    </row>
    <row r="208" spans="1:9" ht="15.5">
      <c r="A208" s="35">
        <v>44482</v>
      </c>
      <c r="B208" s="4">
        <v>1637</v>
      </c>
      <c r="C208" s="4">
        <v>1648</v>
      </c>
      <c r="D208" s="4">
        <v>1630</v>
      </c>
      <c r="E208" s="4">
        <v>1639.400024</v>
      </c>
      <c r="F208" s="4">
        <v>1639.400024</v>
      </c>
      <c r="H208" s="20">
        <f t="shared" si="7"/>
        <v>3.9214841966557267E-3</v>
      </c>
      <c r="I208" s="59">
        <f t="shared" si="6"/>
        <v>1.7101644976950536</v>
      </c>
    </row>
    <row r="209" spans="1:9" ht="15.5">
      <c r="A209" s="35">
        <v>44483</v>
      </c>
      <c r="B209" s="4">
        <v>1638</v>
      </c>
      <c r="C209" s="4">
        <v>1690</v>
      </c>
      <c r="D209" s="4">
        <v>1638</v>
      </c>
      <c r="E209" s="4">
        <v>1687.400024</v>
      </c>
      <c r="F209" s="4">
        <v>1687.400024</v>
      </c>
      <c r="H209" s="20">
        <f t="shared" si="7"/>
        <v>2.5166097447702082E-2</v>
      </c>
      <c r="I209" s="59">
        <f t="shared" si="6"/>
        <v>2.2921209275339547</v>
      </c>
    </row>
    <row r="210" spans="1:9" ht="15.5">
      <c r="A210" s="35">
        <v>44487</v>
      </c>
      <c r="B210" s="4">
        <v>1705</v>
      </c>
      <c r="C210" s="4">
        <v>1725</v>
      </c>
      <c r="D210" s="4">
        <v>1667.0500489999999</v>
      </c>
      <c r="E210" s="4">
        <v>1670.3000489999999</v>
      </c>
      <c r="F210" s="4">
        <v>1670.3000489999999</v>
      </c>
      <c r="H210" s="20">
        <f t="shared" si="7"/>
        <v>2.0498521548340969E-2</v>
      </c>
      <c r="I210" s="59">
        <f t="shared" si="6"/>
        <v>2.7770846190663723</v>
      </c>
    </row>
    <row r="211" spans="1:9" ht="15.5">
      <c r="A211" s="35">
        <v>44488</v>
      </c>
      <c r="B211" s="4">
        <v>1675.4499510000001</v>
      </c>
      <c r="C211" s="4">
        <v>1692.4499510000001</v>
      </c>
      <c r="D211" s="4">
        <v>1671</v>
      </c>
      <c r="E211" s="4">
        <v>1688.6999510000001</v>
      </c>
      <c r="F211" s="4">
        <v>1688.6999510000001</v>
      </c>
      <c r="H211" s="20">
        <f t="shared" si="7"/>
        <v>-1.9049896165006616E-2</v>
      </c>
      <c r="I211" s="59">
        <f t="shared" si="6"/>
        <v>2.3260677069920566</v>
      </c>
    </row>
    <row r="212" spans="1:9" ht="15.5">
      <c r="A212" s="35">
        <v>44489</v>
      </c>
      <c r="B212" s="4">
        <v>1689.099976</v>
      </c>
      <c r="C212" s="4">
        <v>1698.75</v>
      </c>
      <c r="D212" s="4">
        <v>1664.4499510000001</v>
      </c>
      <c r="E212" s="4">
        <v>1673.849976</v>
      </c>
      <c r="F212" s="4">
        <v>1673.849976</v>
      </c>
      <c r="H212" s="20">
        <f t="shared" si="7"/>
        <v>3.715532164899915E-3</v>
      </c>
      <c r="I212" s="59">
        <f t="shared" si="6"/>
        <v>2.4133618504170591</v>
      </c>
    </row>
    <row r="213" spans="1:9" ht="15.5">
      <c r="A213" s="35">
        <v>44490</v>
      </c>
      <c r="B213" s="4">
        <v>1671.8000489999999</v>
      </c>
      <c r="C213" s="4">
        <v>1681.9499510000001</v>
      </c>
      <c r="D213" s="4">
        <v>1660.849976</v>
      </c>
      <c r="E213" s="4">
        <v>1676.3000489999999</v>
      </c>
      <c r="F213" s="4">
        <v>1676.3000489999999</v>
      </c>
      <c r="H213" s="20">
        <f t="shared" si="7"/>
        <v>-9.9388810232062027E-3</v>
      </c>
      <c r="I213" s="59">
        <f t="shared" si="6"/>
        <v>2.1805785995323315</v>
      </c>
    </row>
    <row r="214" spans="1:9" ht="15.5">
      <c r="A214" s="35">
        <v>44491</v>
      </c>
      <c r="B214" s="4">
        <v>1680.099976</v>
      </c>
      <c r="C214" s="4">
        <v>1708</v>
      </c>
      <c r="D214" s="4">
        <v>1670.75</v>
      </c>
      <c r="E214" s="4">
        <v>1680.75</v>
      </c>
      <c r="F214" s="4">
        <v>1680.75</v>
      </c>
      <c r="H214" s="20">
        <f t="shared" si="7"/>
        <v>1.5369289906367795E-2</v>
      </c>
      <c r="I214" s="59">
        <f t="shared" si="6"/>
        <v>2.541530826036341</v>
      </c>
    </row>
    <row r="215" spans="1:9" ht="15.5">
      <c r="A215" s="35">
        <v>44494</v>
      </c>
      <c r="B215" s="4">
        <v>1690</v>
      </c>
      <c r="C215" s="4">
        <v>1690</v>
      </c>
      <c r="D215" s="4">
        <v>1613.8000489999999</v>
      </c>
      <c r="E215" s="4">
        <v>1657</v>
      </c>
      <c r="F215" s="4">
        <v>1657</v>
      </c>
      <c r="H215" s="20">
        <f t="shared" si="7"/>
        <v>-1.0594566431396028E-2</v>
      </c>
      <c r="I215" s="59">
        <f t="shared" si="6"/>
        <v>2.2921209275339547</v>
      </c>
    </row>
    <row r="216" spans="1:9" ht="15.5">
      <c r="A216" s="35">
        <v>44495</v>
      </c>
      <c r="B216" s="4">
        <v>1650</v>
      </c>
      <c r="C216" s="4">
        <v>1673.849976</v>
      </c>
      <c r="D216" s="4">
        <v>1646.349976</v>
      </c>
      <c r="E216" s="4">
        <v>1652.75</v>
      </c>
      <c r="F216" s="4">
        <v>1652.75</v>
      </c>
      <c r="H216" s="20">
        <f t="shared" si="7"/>
        <v>-9.6021809555016779E-3</v>
      </c>
      <c r="I216" s="59">
        <f t="shared" si="6"/>
        <v>2.0683444916088933</v>
      </c>
    </row>
    <row r="217" spans="1:9" ht="15.5">
      <c r="A217" s="35">
        <v>44496</v>
      </c>
      <c r="B217" s="4">
        <v>1652.75</v>
      </c>
      <c r="C217" s="4">
        <v>1665.0500489999999</v>
      </c>
      <c r="D217" s="4">
        <v>1637.3000489999999</v>
      </c>
      <c r="E217" s="4">
        <v>1642.8000489999999</v>
      </c>
      <c r="F217" s="4">
        <v>1642.8000489999999</v>
      </c>
      <c r="H217" s="20">
        <f t="shared" si="7"/>
        <v>-5.2711655393903158E-3</v>
      </c>
      <c r="I217" s="59">
        <f t="shared" si="6"/>
        <v>1.9464117749478702</v>
      </c>
    </row>
    <row r="218" spans="1:9" ht="15.5">
      <c r="A218" s="35">
        <v>44497</v>
      </c>
      <c r="B218" s="4">
        <v>1650</v>
      </c>
      <c r="C218" s="4">
        <v>1650</v>
      </c>
      <c r="D218" s="4">
        <v>1587.150024</v>
      </c>
      <c r="E218" s="4">
        <v>1593.599976</v>
      </c>
      <c r="F218" s="4">
        <v>1593.599976</v>
      </c>
      <c r="H218" s="20">
        <f t="shared" si="7"/>
        <v>-9.079894527600876E-3</v>
      </c>
      <c r="I218" s="59">
        <f t="shared" si="6"/>
        <v>1.7378767086397633</v>
      </c>
    </row>
    <row r="219" spans="1:9" ht="15.5">
      <c r="A219" s="35">
        <v>44498</v>
      </c>
      <c r="B219" s="4">
        <v>1590</v>
      </c>
      <c r="C219" s="4">
        <v>1602</v>
      </c>
      <c r="D219" s="4">
        <v>1560</v>
      </c>
      <c r="E219" s="4">
        <v>1582.849976</v>
      </c>
      <c r="F219" s="4">
        <v>1582.849976</v>
      </c>
      <c r="H219" s="20">
        <f t="shared" si="7"/>
        <v>-2.9522439266321726E-2</v>
      </c>
      <c r="I219" s="59">
        <f t="shared" si="6"/>
        <v>1.0727836459667335</v>
      </c>
    </row>
    <row r="220" spans="1:9" ht="15.5">
      <c r="A220" s="35">
        <v>44501</v>
      </c>
      <c r="B220" s="4">
        <v>1585</v>
      </c>
      <c r="C220" s="4">
        <v>1611</v>
      </c>
      <c r="D220" s="4">
        <v>1583.5500489999999</v>
      </c>
      <c r="E220" s="4">
        <v>1605.3000489999999</v>
      </c>
      <c r="F220" s="4">
        <v>1605.3000489999999</v>
      </c>
      <c r="H220" s="20">
        <f t="shared" si="7"/>
        <v>5.6022555486697516E-3</v>
      </c>
      <c r="I220" s="59">
        <f t="shared" si="6"/>
        <v>1.1974885952179264</v>
      </c>
    </row>
    <row r="221" spans="1:9" ht="15.5">
      <c r="A221" s="35">
        <v>44502</v>
      </c>
      <c r="B221" s="4">
        <v>1606</v>
      </c>
      <c r="C221" s="4">
        <v>1622</v>
      </c>
      <c r="D221" s="4">
        <v>1600.0500489999999</v>
      </c>
      <c r="E221" s="4">
        <v>1606.75</v>
      </c>
      <c r="F221" s="4">
        <v>1606.75</v>
      </c>
      <c r="H221" s="20">
        <f t="shared" si="7"/>
        <v>6.8048514983837897E-3</v>
      </c>
      <c r="I221" s="59">
        <f t="shared" si="6"/>
        <v>1.3499057554138292</v>
      </c>
    </row>
    <row r="222" spans="1:9" ht="15.5">
      <c r="A222" s="35">
        <v>44503</v>
      </c>
      <c r="B222" s="4">
        <v>1605.099976</v>
      </c>
      <c r="C222" s="4">
        <v>1609.900024</v>
      </c>
      <c r="D222" s="4">
        <v>1575.5500489999999</v>
      </c>
      <c r="E222" s="4">
        <v>1581.4499510000001</v>
      </c>
      <c r="F222" s="4">
        <v>1581.4499510000001</v>
      </c>
      <c r="H222" s="20">
        <f t="shared" si="7"/>
        <v>-7.4878755193513872E-3</v>
      </c>
      <c r="I222" s="59">
        <f t="shared" si="6"/>
        <v>1.1822472117448679</v>
      </c>
    </row>
    <row r="223" spans="1:9" ht="15.5">
      <c r="A223" s="35">
        <v>44504</v>
      </c>
      <c r="B223" s="4">
        <v>1595</v>
      </c>
      <c r="C223" s="4">
        <v>1597.849976</v>
      </c>
      <c r="D223" s="4">
        <v>1590.099976</v>
      </c>
      <c r="E223" s="4">
        <v>1593.9499510000001</v>
      </c>
      <c r="F223" s="4">
        <v>1593.9499510000001</v>
      </c>
      <c r="H223" s="20">
        <f t="shared" si="7"/>
        <v>-7.5131195899519384E-3</v>
      </c>
      <c r="I223" s="59">
        <f t="shared" si="6"/>
        <v>1.0152804757099292</v>
      </c>
    </row>
    <row r="224" spans="1:9" ht="15.5">
      <c r="A224" s="35">
        <v>44508</v>
      </c>
      <c r="B224" s="4">
        <v>1592.099976</v>
      </c>
      <c r="C224" s="4">
        <v>1604.6999510000001</v>
      </c>
      <c r="D224" s="4">
        <v>1570.4499510000001</v>
      </c>
      <c r="E224" s="4">
        <v>1600.25</v>
      </c>
      <c r="F224" s="4">
        <v>1600.25</v>
      </c>
      <c r="H224" s="20">
        <f t="shared" si="7"/>
        <v>4.2778321039562131E-3</v>
      </c>
      <c r="I224" s="59">
        <f t="shared" si="6"/>
        <v>1.1101944517929239</v>
      </c>
    </row>
    <row r="225" spans="1:9" ht="15.5">
      <c r="A225" s="35">
        <v>44509</v>
      </c>
      <c r="B225" s="4">
        <v>1594.599976</v>
      </c>
      <c r="C225" s="4">
        <v>1594.599976</v>
      </c>
      <c r="D225" s="4">
        <v>1569.0500489999999</v>
      </c>
      <c r="E225" s="4">
        <v>1572.25</v>
      </c>
      <c r="F225" s="4">
        <v>1572.25</v>
      </c>
      <c r="H225" s="20">
        <f t="shared" si="7"/>
        <v>-6.3138866524126702E-3</v>
      </c>
      <c r="I225" s="59">
        <f t="shared" si="6"/>
        <v>0.97024813292477619</v>
      </c>
    </row>
    <row r="226" spans="1:9" ht="15.5">
      <c r="A226" s="35">
        <v>44510</v>
      </c>
      <c r="B226" s="4">
        <v>1568</v>
      </c>
      <c r="C226" s="4">
        <v>1569</v>
      </c>
      <c r="D226" s="4">
        <v>1550</v>
      </c>
      <c r="E226" s="4">
        <v>1555.25</v>
      </c>
      <c r="F226" s="4">
        <v>1555.25</v>
      </c>
      <c r="H226" s="20">
        <f t="shared" si="7"/>
        <v>-1.6184432284565928E-2</v>
      </c>
      <c r="I226" s="59">
        <f t="shared" si="6"/>
        <v>0.61553216537902533</v>
      </c>
    </row>
    <row r="227" spans="1:9" ht="15.5">
      <c r="A227" s="35">
        <v>44511</v>
      </c>
      <c r="B227" s="4">
        <v>1550.0500489999999</v>
      </c>
      <c r="C227" s="4">
        <v>1554.900024</v>
      </c>
      <c r="D227" s="4">
        <v>1535.599976</v>
      </c>
      <c r="E227" s="4">
        <v>1548.3000489999999</v>
      </c>
      <c r="F227" s="4">
        <v>1548.3000489999999</v>
      </c>
      <c r="H227" s="20">
        <f t="shared" si="7"/>
        <v>-9.0272234341859364E-3</v>
      </c>
      <c r="I227" s="59">
        <f t="shared" si="6"/>
        <v>0.42016141076535463</v>
      </c>
    </row>
    <row r="228" spans="1:9" ht="15.5">
      <c r="A228" s="35">
        <v>44512</v>
      </c>
      <c r="B228" s="4">
        <v>1550</v>
      </c>
      <c r="C228" s="4">
        <v>1559.0500489999999</v>
      </c>
      <c r="D228" s="4">
        <v>1545.0500489999999</v>
      </c>
      <c r="E228" s="4">
        <v>1553</v>
      </c>
      <c r="F228" s="4">
        <v>1553</v>
      </c>
      <c r="H228" s="20">
        <f t="shared" si="7"/>
        <v>2.6654425149586344E-3</v>
      </c>
      <c r="I228" s="59">
        <f t="shared" si="6"/>
        <v>0.47766459487826263</v>
      </c>
    </row>
    <row r="229" spans="1:9" ht="15.5">
      <c r="A229" s="35">
        <v>44515</v>
      </c>
      <c r="B229" s="4">
        <v>1562.099976</v>
      </c>
      <c r="C229" s="4">
        <v>1571.849976</v>
      </c>
      <c r="D229" s="4">
        <v>1554.400024</v>
      </c>
      <c r="E229" s="4">
        <v>1557.25</v>
      </c>
      <c r="F229" s="4">
        <v>1557.25</v>
      </c>
      <c r="H229" s="20">
        <f t="shared" si="7"/>
        <v>8.176561506622472E-3</v>
      </c>
      <c r="I229" s="59">
        <f t="shared" si="6"/>
        <v>0.65502173342870473</v>
      </c>
    </row>
    <row r="230" spans="1:9" ht="15.5">
      <c r="A230" s="35">
        <v>44516</v>
      </c>
      <c r="B230" s="4">
        <v>1555</v>
      </c>
      <c r="C230" s="4">
        <v>1557.1999510000001</v>
      </c>
      <c r="D230" s="4">
        <v>1541.599976</v>
      </c>
      <c r="E230" s="4">
        <v>1548</v>
      </c>
      <c r="F230" s="4">
        <v>1548</v>
      </c>
      <c r="H230" s="20">
        <f t="shared" si="7"/>
        <v>-9.363949050862682E-3</v>
      </c>
      <c r="I230" s="59">
        <f t="shared" si="6"/>
        <v>0.45202944185607152</v>
      </c>
    </row>
    <row r="231" spans="1:9" ht="15.5">
      <c r="A231" s="35">
        <v>44517</v>
      </c>
      <c r="B231" s="4">
        <v>1536.900024</v>
      </c>
      <c r="C231" s="4">
        <v>1544</v>
      </c>
      <c r="D231" s="4">
        <v>1528.5</v>
      </c>
      <c r="E231" s="4">
        <v>1530.8000489999999</v>
      </c>
      <c r="F231" s="4">
        <v>1530.8000489999999</v>
      </c>
      <c r="H231" s="20">
        <f t="shared" si="7"/>
        <v>-8.5128536848435559E-3</v>
      </c>
      <c r="I231" s="59">
        <f t="shared" si="6"/>
        <v>0.26912952857015565</v>
      </c>
    </row>
    <row r="232" spans="1:9" ht="15.5">
      <c r="A232" s="35">
        <v>44518</v>
      </c>
      <c r="B232" s="4">
        <v>1526.0500489999999</v>
      </c>
      <c r="C232" s="4">
        <v>1543.5</v>
      </c>
      <c r="D232" s="4">
        <v>1525.25</v>
      </c>
      <c r="E232" s="4">
        <v>1539.400024</v>
      </c>
      <c r="F232" s="4">
        <v>1539.400024</v>
      </c>
      <c r="H232" s="20">
        <f t="shared" si="7"/>
        <v>-3.2388664250749259E-4</v>
      </c>
      <c r="I232" s="59">
        <f t="shared" si="6"/>
        <v>0.26220147583397829</v>
      </c>
    </row>
    <row r="233" spans="1:9" ht="15.5">
      <c r="A233" s="35">
        <v>44522</v>
      </c>
      <c r="B233" s="4">
        <v>1546</v>
      </c>
      <c r="C233" s="4">
        <v>1552.6999510000001</v>
      </c>
      <c r="D233" s="4">
        <v>1499.0500489999999</v>
      </c>
      <c r="E233" s="4">
        <v>1515.349976</v>
      </c>
      <c r="F233" s="4">
        <v>1515.349976</v>
      </c>
      <c r="H233" s="20">
        <f t="shared" si="7"/>
        <v>5.9427544869783307E-3</v>
      </c>
      <c r="I233" s="59">
        <f t="shared" si="6"/>
        <v>0.38967696723047496</v>
      </c>
    </row>
    <row r="234" spans="1:9" ht="15.5">
      <c r="A234" s="35">
        <v>44523</v>
      </c>
      <c r="B234" s="4">
        <v>1502</v>
      </c>
      <c r="C234" s="4">
        <v>1527.8000489999999</v>
      </c>
      <c r="D234" s="4">
        <v>1496.349976</v>
      </c>
      <c r="E234" s="4">
        <v>1515.5500489999999</v>
      </c>
      <c r="F234" s="4">
        <v>1515.5500489999999</v>
      </c>
      <c r="H234" s="20">
        <f t="shared" si="7"/>
        <v>-1.6166495249672747E-2</v>
      </c>
      <c r="I234" s="59">
        <f t="shared" si="6"/>
        <v>4.4661298867175493E-2</v>
      </c>
    </row>
    <row r="235" spans="1:9" ht="15.5">
      <c r="A235" s="35">
        <v>44524</v>
      </c>
      <c r="B235" s="4">
        <v>1524</v>
      </c>
      <c r="C235" s="4">
        <v>1536.349976</v>
      </c>
      <c r="D235" s="4">
        <v>1514.0500489999999</v>
      </c>
      <c r="E235" s="4">
        <v>1518.0500489999999</v>
      </c>
      <c r="F235" s="4">
        <v>1518.0500489999999</v>
      </c>
      <c r="H235" s="20">
        <f t="shared" si="7"/>
        <v>5.5806335327996757E-3</v>
      </c>
      <c r="I235" s="59">
        <f t="shared" si="6"/>
        <v>0.16312998916010979</v>
      </c>
    </row>
    <row r="236" spans="1:9" ht="15.5">
      <c r="A236" s="35">
        <v>44525</v>
      </c>
      <c r="B236" s="4">
        <v>1514.8000489999999</v>
      </c>
      <c r="C236" s="4">
        <v>1533.3000489999999</v>
      </c>
      <c r="D236" s="4">
        <v>1507</v>
      </c>
      <c r="E236" s="4">
        <v>1525.9499510000001</v>
      </c>
      <c r="F236" s="4">
        <v>1525.9499510000001</v>
      </c>
      <c r="H236" s="20">
        <f t="shared" si="7"/>
        <v>-1.9871503127596698E-3</v>
      </c>
      <c r="I236" s="59">
        <f t="shared" si="6"/>
        <v>0.12086987896512683</v>
      </c>
    </row>
    <row r="237" spans="1:9" ht="15.5">
      <c r="A237" s="35">
        <v>44526</v>
      </c>
      <c r="B237" s="4">
        <v>1500</v>
      </c>
      <c r="C237" s="4">
        <v>1506.6999510000001</v>
      </c>
      <c r="D237" s="4">
        <v>1485</v>
      </c>
      <c r="E237" s="4">
        <v>1489.900024</v>
      </c>
      <c r="F237" s="4">
        <v>1489.900024</v>
      </c>
      <c r="H237" s="20">
        <f t="shared" si="7"/>
        <v>-1.7500511113721647E-2</v>
      </c>
      <c r="I237" s="59">
        <f t="shared" si="6"/>
        <v>-0.24770388449784528</v>
      </c>
    </row>
    <row r="238" spans="1:9" ht="15.5">
      <c r="A238" s="35">
        <v>44529</v>
      </c>
      <c r="B238" s="4">
        <v>1494.8000489999999</v>
      </c>
      <c r="C238" s="4">
        <v>1507.650024</v>
      </c>
      <c r="D238" s="4">
        <v>1462</v>
      </c>
      <c r="E238" s="4">
        <v>1501.25</v>
      </c>
      <c r="F238" s="4">
        <v>1501.25</v>
      </c>
      <c r="H238" s="20">
        <f t="shared" si="7"/>
        <v>6.3036677183464377E-4</v>
      </c>
      <c r="I238" s="59">
        <f t="shared" si="6"/>
        <v>-0.23453957280340912</v>
      </c>
    </row>
    <row r="239" spans="1:9" ht="15.5">
      <c r="A239" s="35">
        <v>44530</v>
      </c>
      <c r="B239" s="4">
        <v>1495</v>
      </c>
      <c r="C239" s="4">
        <v>1529</v>
      </c>
      <c r="D239" s="4">
        <v>1486.5500489999999</v>
      </c>
      <c r="E239" s="4">
        <v>1493.5500489999999</v>
      </c>
      <c r="F239" s="4">
        <v>1493.5500489999999</v>
      </c>
      <c r="H239" s="20">
        <f t="shared" si="7"/>
        <v>1.4061763871389894E-2</v>
      </c>
      <c r="I239" s="59">
        <f t="shared" si="6"/>
        <v>6.1287946484833863E-2</v>
      </c>
    </row>
    <row r="240" spans="1:9" ht="15.5">
      <c r="A240" s="35">
        <v>44531</v>
      </c>
      <c r="B240" s="4">
        <v>1495</v>
      </c>
      <c r="C240" s="4">
        <v>1507.0500489999999</v>
      </c>
      <c r="D240" s="4">
        <v>1489.099976</v>
      </c>
      <c r="E240" s="4">
        <v>1504.650024</v>
      </c>
      <c r="F240" s="4">
        <v>1504.650024</v>
      </c>
      <c r="H240" s="20">
        <f t="shared" si="7"/>
        <v>-1.4459796838778337E-2</v>
      </c>
      <c r="I240" s="59">
        <f t="shared" si="6"/>
        <v>-0.24285288968418636</v>
      </c>
    </row>
    <row r="241" spans="1:9" ht="15.5">
      <c r="A241" s="35">
        <v>44532</v>
      </c>
      <c r="B241" s="4">
        <v>1504.5</v>
      </c>
      <c r="C241" s="4">
        <v>1528.8000489999999</v>
      </c>
      <c r="D241" s="4">
        <v>1500</v>
      </c>
      <c r="E241" s="4">
        <v>1525.75</v>
      </c>
      <c r="F241" s="4">
        <v>1525.75</v>
      </c>
      <c r="H241" s="20">
        <f t="shared" si="7"/>
        <v>1.4329015887060852E-2</v>
      </c>
      <c r="I241" s="59">
        <f t="shared" si="6"/>
        <v>5.8517404339530281E-2</v>
      </c>
    </row>
    <row r="242" spans="1:9" ht="15.5">
      <c r="A242" s="35">
        <v>44533</v>
      </c>
      <c r="B242" s="4">
        <v>1525.8000489999999</v>
      </c>
      <c r="C242" s="4">
        <v>1535.9499510000001</v>
      </c>
      <c r="D242" s="4">
        <v>1507.0500489999999</v>
      </c>
      <c r="E242" s="4">
        <v>1513.5500489999999</v>
      </c>
      <c r="F242" s="4">
        <v>1513.5500489999999</v>
      </c>
      <c r="H242" s="20">
        <f t="shared" si="7"/>
        <v>4.6659042150281041E-3</v>
      </c>
      <c r="I242" s="59">
        <f t="shared" si="6"/>
        <v>0.15758720056853226</v>
      </c>
    </row>
    <row r="243" spans="1:9" ht="15.5">
      <c r="A243" s="35">
        <v>44536</v>
      </c>
      <c r="B243" s="4">
        <v>1513</v>
      </c>
      <c r="C243" s="4">
        <v>1518.8000489999999</v>
      </c>
      <c r="D243" s="4">
        <v>1497.349976</v>
      </c>
      <c r="E243" s="4">
        <v>1503.8000489999999</v>
      </c>
      <c r="F243" s="4">
        <v>1503.8000489999999</v>
      </c>
      <c r="H243" s="20">
        <f t="shared" si="7"/>
        <v>-1.1228468572413856E-2</v>
      </c>
      <c r="I243" s="59">
        <f t="shared" si="6"/>
        <v>-8.0043650384017603E-2</v>
      </c>
    </row>
    <row r="244" spans="1:9" ht="15.5">
      <c r="A244" s="35">
        <v>44537</v>
      </c>
      <c r="B244" s="4">
        <v>1513.9499510000001</v>
      </c>
      <c r="C244" s="4">
        <v>1532</v>
      </c>
      <c r="D244" s="4">
        <v>1509.900024</v>
      </c>
      <c r="E244" s="4">
        <v>1525.6999510000001</v>
      </c>
      <c r="F244" s="4">
        <v>1525.6999510000001</v>
      </c>
      <c r="H244" s="20">
        <f t="shared" si="7"/>
        <v>8.6534896805774801E-3</v>
      </c>
      <c r="I244" s="59">
        <f t="shared" si="6"/>
        <v>0.10285626290189823</v>
      </c>
    </row>
    <row r="245" spans="1:9" ht="15.5">
      <c r="A245" s="35">
        <v>44538</v>
      </c>
      <c r="B245" s="4">
        <v>1536</v>
      </c>
      <c r="C245" s="4">
        <v>1555.0500489999999</v>
      </c>
      <c r="D245" s="4">
        <v>1534</v>
      </c>
      <c r="E245" s="4">
        <v>1553.8000489999999</v>
      </c>
      <c r="F245" s="4">
        <v>1553.8000489999999</v>
      </c>
      <c r="H245" s="20">
        <f t="shared" si="7"/>
        <v>1.4933659646934508E-2</v>
      </c>
      <c r="I245" s="59">
        <f t="shared" si="6"/>
        <v>0.42224017298884348</v>
      </c>
    </row>
    <row r="246" spans="1:9" ht="15.5">
      <c r="A246" s="35">
        <v>44539</v>
      </c>
      <c r="B246" s="4">
        <v>1545.1999510000001</v>
      </c>
      <c r="C246" s="4">
        <v>1554.6999510000001</v>
      </c>
      <c r="D246" s="4">
        <v>1522</v>
      </c>
      <c r="E246" s="4">
        <v>1526.849976</v>
      </c>
      <c r="F246" s="4">
        <v>1526.849976</v>
      </c>
      <c r="H246" s="20">
        <f t="shared" si="7"/>
        <v>-2.2516150911097048E-4</v>
      </c>
      <c r="I246" s="59">
        <f t="shared" si="6"/>
        <v>0.41738917817518456</v>
      </c>
    </row>
    <row r="247" spans="1:9" ht="15.5">
      <c r="A247" s="35">
        <v>44540</v>
      </c>
      <c r="B247" s="4">
        <v>1524.900024</v>
      </c>
      <c r="C247" s="4">
        <v>1528</v>
      </c>
      <c r="D247" s="4">
        <v>1508.4499510000001</v>
      </c>
      <c r="E247" s="4">
        <v>1522.5500489999999</v>
      </c>
      <c r="F247" s="4">
        <v>1522.5500489999999</v>
      </c>
      <c r="H247" s="20">
        <f t="shared" si="7"/>
        <v>-1.7322878711894325E-2</v>
      </c>
      <c r="I247" s="59">
        <f t="shared" si="6"/>
        <v>4.7431841012479076E-2</v>
      </c>
    </row>
    <row r="249" spans="1:9" ht="15.5">
      <c r="G249" s="60" t="s">
        <v>18</v>
      </c>
      <c r="H249" s="61">
        <f>AVERAGE(C2:C247)</f>
        <v>1524.5768273699191</v>
      </c>
    </row>
    <row r="250" spans="1:9" ht="15.5">
      <c r="G250" s="62" t="s">
        <v>19</v>
      </c>
      <c r="H250" s="63">
        <f>_xlfn.VAR.S(C2:C247)</f>
        <v>5208.5596110395818</v>
      </c>
    </row>
    <row r="251" spans="1:9" ht="15.5">
      <c r="G251" s="62" t="s">
        <v>20</v>
      </c>
      <c r="H251" s="63">
        <f>AVERAGE(H2:H247)</f>
        <v>3.9063344983624105E-4</v>
      </c>
    </row>
    <row r="252" spans="1:9" ht="15.5">
      <c r="G252" s="62" t="s">
        <v>21</v>
      </c>
      <c r="H252" s="63">
        <f>_xlfn.VAR.S(H3:H247)</f>
        <v>1.9575710489253928E-4</v>
      </c>
    </row>
    <row r="253" spans="1:9" ht="15.5">
      <c r="G253" s="62" t="s">
        <v>22</v>
      </c>
      <c r="H253" s="63">
        <f>SKEW(C2:C247)</f>
        <v>0.24418098318562978</v>
      </c>
    </row>
    <row r="254" spans="1:9" ht="15.5">
      <c r="G254" s="62" t="s">
        <v>23</v>
      </c>
      <c r="H254" s="63">
        <f>KURT(C2:C247)</f>
        <v>-0.41223018780608411</v>
      </c>
    </row>
    <row r="255" spans="1:9" ht="15.5">
      <c r="G255" s="62" t="s">
        <v>24</v>
      </c>
      <c r="H255" s="63">
        <f>AVERAGE(I2:I247)</f>
        <v>-5.4325333752720183E-15</v>
      </c>
    </row>
    <row r="256" spans="1:9" ht="15.5">
      <c r="G256" s="64" t="s">
        <v>25</v>
      </c>
      <c r="H256" s="65">
        <f>_xlfn.VAR.S(I2:I247)</f>
        <v>1.0000000000000002</v>
      </c>
    </row>
    <row r="257" spans="7:14" ht="15.5">
      <c r="G257" s="66"/>
    </row>
    <row r="258" spans="7:14" ht="15.5">
      <c r="G258" s="67" t="s">
        <v>26</v>
      </c>
      <c r="H258" s="102" t="s">
        <v>27</v>
      </c>
      <c r="I258" s="102"/>
      <c r="J258" s="102"/>
      <c r="K258" s="102"/>
      <c r="L258" s="103"/>
      <c r="M258" s="69"/>
      <c r="N258" s="69"/>
    </row>
    <row r="259" spans="7:14" ht="15.5">
      <c r="G259" s="68"/>
      <c r="H259" s="104" t="s">
        <v>28</v>
      </c>
      <c r="I259" s="104"/>
      <c r="J259" s="104"/>
      <c r="K259" s="104"/>
      <c r="L259" s="70"/>
      <c r="M259" s="69"/>
      <c r="N259" s="69"/>
    </row>
    <row r="260" spans="7:14">
      <c r="H260" s="69"/>
      <c r="I260" s="69"/>
      <c r="J260" s="69"/>
      <c r="K260" s="69"/>
      <c r="L260" s="69"/>
      <c r="M260" s="69"/>
      <c r="N260" s="69"/>
    </row>
    <row r="261" spans="7:14">
      <c r="H261" s="69"/>
      <c r="I261" s="69"/>
      <c r="J261" s="69"/>
      <c r="K261" s="69"/>
      <c r="L261" s="69"/>
      <c r="M261" s="69"/>
      <c r="N261" s="69"/>
    </row>
    <row r="262" spans="7:14">
      <c r="H262" s="69"/>
      <c r="I262" s="69"/>
      <c r="J262" s="69"/>
      <c r="K262" s="69"/>
      <c r="L262" s="69"/>
      <c r="M262" s="69"/>
      <c r="N262" s="69"/>
    </row>
    <row r="263" spans="7:14">
      <c r="H263" s="69"/>
      <c r="I263" s="69"/>
      <c r="J263" s="69"/>
      <c r="K263" s="69"/>
      <c r="L263" s="69"/>
      <c r="M263" s="69"/>
      <c r="N263" s="69"/>
    </row>
    <row r="264" spans="7:14">
      <c r="H264" s="69"/>
      <c r="I264" s="69"/>
      <c r="J264" s="69"/>
      <c r="K264" s="69"/>
      <c r="L264" s="69"/>
      <c r="M264" s="69"/>
      <c r="N264" s="69"/>
    </row>
    <row r="265" spans="7:14">
      <c r="H265" s="69"/>
      <c r="I265" s="69"/>
      <c r="J265" s="69"/>
      <c r="K265" s="69"/>
      <c r="L265" s="69"/>
      <c r="M265" s="69"/>
      <c r="N265" s="69"/>
    </row>
    <row r="266" spans="7:14">
      <c r="H266" s="69"/>
      <c r="I266" s="69"/>
      <c r="J266" s="69"/>
      <c r="K266" s="69"/>
      <c r="L266" s="69"/>
      <c r="M266" s="69"/>
      <c r="N266" s="69"/>
    </row>
    <row r="267" spans="7:14">
      <c r="H267" s="69"/>
      <c r="I267" s="69"/>
      <c r="J267" s="69"/>
      <c r="K267" s="69"/>
      <c r="L267" s="69"/>
      <c r="M267" s="69"/>
      <c r="N267" s="69"/>
    </row>
  </sheetData>
  <mergeCells count="3">
    <mergeCell ref="H258:L258"/>
    <mergeCell ref="H259:K259"/>
    <mergeCell ref="G2:G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9"/>
  <sheetViews>
    <sheetView topLeftCell="B238" zoomScale="76" zoomScaleNormal="80" workbookViewId="0">
      <selection activeCell="G7" sqref="G7"/>
    </sheetView>
  </sheetViews>
  <sheetFormatPr defaultColWidth="9" defaultRowHeight="14.5"/>
  <cols>
    <col min="1" max="1" width="10.54296875" customWidth="1"/>
    <col min="2" max="2" width="11.453125" customWidth="1"/>
    <col min="3" max="3" width="12.453125" customWidth="1"/>
    <col min="4" max="4" width="11.453125" customWidth="1"/>
    <col min="5" max="5" width="15.453125" customWidth="1"/>
    <col min="6" max="6" width="12.54296875" customWidth="1"/>
    <col min="7" max="7" width="36.453125" customWidth="1"/>
    <col min="8" max="8" width="18.1796875" customWidth="1"/>
    <col min="9" max="9" width="14.1796875" customWidth="1"/>
  </cols>
  <sheetData>
    <row r="1" spans="1:9" ht="33" customHeight="1" thickBot="1">
      <c r="A1" s="1" t="s">
        <v>10</v>
      </c>
      <c r="B1" s="1" t="s">
        <v>11</v>
      </c>
      <c r="C1" s="1" t="s">
        <v>12</v>
      </c>
      <c r="D1" s="1" t="s">
        <v>13</v>
      </c>
      <c r="E1" s="1" t="s">
        <v>14</v>
      </c>
      <c r="F1" s="1" t="s">
        <v>15</v>
      </c>
      <c r="H1" s="49" t="s">
        <v>29</v>
      </c>
      <c r="I1" s="49" t="s">
        <v>17</v>
      </c>
    </row>
    <row r="2" spans="1:9" ht="16" thickBot="1">
      <c r="A2" s="35">
        <v>44179</v>
      </c>
      <c r="B2" s="4">
        <v>98</v>
      </c>
      <c r="C2" s="4">
        <v>102.550003</v>
      </c>
      <c r="D2" s="4">
        <v>97.449996999999996</v>
      </c>
      <c r="E2" s="4">
        <v>101.5</v>
      </c>
      <c r="F2" s="5">
        <v>94.746841000000003</v>
      </c>
      <c r="G2" s="112" t="s">
        <v>60</v>
      </c>
      <c r="H2" s="20">
        <v>0</v>
      </c>
      <c r="I2" s="22">
        <f>STANDARDIZE(C2,$H$249,$H$250^0.5)</f>
        <v>-0.96443408093193839</v>
      </c>
    </row>
    <row r="3" spans="1:9" ht="16" thickBot="1">
      <c r="A3" s="35">
        <v>44180</v>
      </c>
      <c r="B3" s="4">
        <v>102.5</v>
      </c>
      <c r="C3" s="4">
        <v>102.5</v>
      </c>
      <c r="D3" s="4">
        <v>99.199996999999996</v>
      </c>
      <c r="E3" s="4">
        <v>100.449997</v>
      </c>
      <c r="F3" s="5">
        <v>93.766707999999994</v>
      </c>
      <c r="G3" s="113"/>
      <c r="H3">
        <f>LN(C3/C2)</f>
        <v>-4.8771519394884104E-4</v>
      </c>
      <c r="I3" s="22">
        <f t="shared" ref="I3:I66" si="0">STANDARDIZE(C3,$H$249,$H$250^0.5)</f>
        <v>-0.9669260991348263</v>
      </c>
    </row>
    <row r="4" spans="1:9" ht="16" thickBot="1">
      <c r="A4" s="35">
        <v>44181</v>
      </c>
      <c r="B4" s="4">
        <v>101.900002</v>
      </c>
      <c r="C4" s="4">
        <v>103.599998</v>
      </c>
      <c r="D4" s="4">
        <v>100.650002</v>
      </c>
      <c r="E4" s="4">
        <v>102.900002</v>
      </c>
      <c r="F4" s="4">
        <v>96.053696000000002</v>
      </c>
      <c r="H4">
        <f t="shared" ref="H4:H67" si="1">LN(C4/C3)</f>
        <v>1.0674511941900264E-2</v>
      </c>
      <c r="I4" s="22">
        <f t="shared" si="0"/>
        <v>-0.91210508761271569</v>
      </c>
    </row>
    <row r="5" spans="1:9" ht="15.5">
      <c r="A5" s="35">
        <v>44182</v>
      </c>
      <c r="B5" s="4">
        <v>105.099998</v>
      </c>
      <c r="C5" s="4">
        <v>105.599998</v>
      </c>
      <c r="D5" s="4">
        <v>100.699997</v>
      </c>
      <c r="E5" s="4">
        <v>101.5</v>
      </c>
      <c r="F5" s="4">
        <v>94.746841000000003</v>
      </c>
      <c r="H5">
        <f t="shared" si="1"/>
        <v>1.9121041812403854E-2</v>
      </c>
      <c r="I5" s="22">
        <f t="shared" si="0"/>
        <v>-0.81243033998206438</v>
      </c>
    </row>
    <row r="6" spans="1:9" ht="15.5">
      <c r="A6" s="35">
        <v>44183</v>
      </c>
      <c r="B6" s="4">
        <v>101.5</v>
      </c>
      <c r="C6" s="4">
        <v>102.300003</v>
      </c>
      <c r="D6" s="4">
        <v>98.150002000000001</v>
      </c>
      <c r="E6" s="4">
        <v>99</v>
      </c>
      <c r="F6" s="4">
        <v>92.413177000000005</v>
      </c>
      <c r="H6">
        <f t="shared" si="1"/>
        <v>-3.1748650049673408E-2</v>
      </c>
      <c r="I6" s="22">
        <f t="shared" si="0"/>
        <v>-0.97689342438576976</v>
      </c>
    </row>
    <row r="7" spans="1:9" ht="15.5">
      <c r="A7" s="35">
        <v>44186</v>
      </c>
      <c r="B7" s="4">
        <v>98.900002000000001</v>
      </c>
      <c r="C7" s="4">
        <v>98.949996999999996</v>
      </c>
      <c r="D7" s="4">
        <v>88.949996999999996</v>
      </c>
      <c r="E7" s="4">
        <v>89.849997999999999</v>
      </c>
      <c r="F7" s="4">
        <v>83.871964000000006</v>
      </c>
      <c r="H7">
        <f t="shared" si="1"/>
        <v>-3.3295060552861987E-2</v>
      </c>
      <c r="I7" s="22">
        <f t="shared" si="0"/>
        <v>-1.143848925691354</v>
      </c>
    </row>
    <row r="8" spans="1:9" ht="15.5">
      <c r="A8" s="35">
        <v>44187</v>
      </c>
      <c r="B8" s="4">
        <v>89.050003000000004</v>
      </c>
      <c r="C8" s="4">
        <v>92.300003000000004</v>
      </c>
      <c r="D8" s="4">
        <v>86.599997999999999</v>
      </c>
      <c r="E8" s="4">
        <v>90.550003000000004</v>
      </c>
      <c r="F8" s="4">
        <v>84.525390999999999</v>
      </c>
      <c r="H8">
        <f t="shared" si="1"/>
        <v>-6.9570467718717069E-2</v>
      </c>
      <c r="I8" s="22">
        <f t="shared" si="0"/>
        <v>-1.4752671625390266</v>
      </c>
    </row>
    <row r="9" spans="1:9" ht="15.5">
      <c r="A9" s="35">
        <v>44188</v>
      </c>
      <c r="B9" s="4">
        <v>90.5</v>
      </c>
      <c r="C9" s="4">
        <v>91.300003000000004</v>
      </c>
      <c r="D9" s="4">
        <v>88.300003000000004</v>
      </c>
      <c r="E9" s="4">
        <v>90.800003000000004</v>
      </c>
      <c r="F9" s="4">
        <v>84.758758999999998</v>
      </c>
      <c r="H9">
        <f t="shared" si="1"/>
        <v>-1.089335355188469E-2</v>
      </c>
      <c r="I9" s="22">
        <f t="shared" si="0"/>
        <v>-1.5251045363543521</v>
      </c>
    </row>
    <row r="10" spans="1:9" ht="15.5">
      <c r="A10" s="35">
        <v>44189</v>
      </c>
      <c r="B10" s="4">
        <v>92.5</v>
      </c>
      <c r="C10" s="4">
        <v>95.5</v>
      </c>
      <c r="D10" s="4">
        <v>92.150002000000001</v>
      </c>
      <c r="E10" s="4">
        <v>93.150002000000001</v>
      </c>
      <c r="F10" s="4">
        <v>86.952408000000005</v>
      </c>
      <c r="H10">
        <f t="shared" si="1"/>
        <v>4.4975427027054739E-2</v>
      </c>
      <c r="I10" s="22">
        <f t="shared" si="0"/>
        <v>-1.3157877158421061</v>
      </c>
    </row>
    <row r="11" spans="1:9" ht="15.5">
      <c r="A11" s="35">
        <v>44193</v>
      </c>
      <c r="B11" s="4">
        <v>94</v>
      </c>
      <c r="C11" s="4">
        <v>95.150002000000001</v>
      </c>
      <c r="D11" s="4">
        <v>93.300003000000004</v>
      </c>
      <c r="E11" s="4">
        <v>93.800003000000004</v>
      </c>
      <c r="F11" s="4">
        <v>87.559157999999996</v>
      </c>
      <c r="H11">
        <f t="shared" si="1"/>
        <v>-3.6716327250832584E-3</v>
      </c>
      <c r="I11" s="22">
        <f t="shared" si="0"/>
        <v>-1.3332306970027223</v>
      </c>
    </row>
    <row r="12" spans="1:9" ht="15.5">
      <c r="A12" s="35">
        <v>44194</v>
      </c>
      <c r="B12" s="4">
        <v>94.199996999999996</v>
      </c>
      <c r="C12" s="4">
        <v>94.650002000000001</v>
      </c>
      <c r="D12" s="4">
        <v>92</v>
      </c>
      <c r="E12" s="4">
        <v>93.150002000000001</v>
      </c>
      <c r="F12" s="4">
        <v>86.952408000000005</v>
      </c>
      <c r="H12">
        <f t="shared" si="1"/>
        <v>-5.2687159757889204E-3</v>
      </c>
      <c r="I12" s="22">
        <f t="shared" si="0"/>
        <v>-1.3581493839103851</v>
      </c>
    </row>
    <row r="13" spans="1:9" ht="15.5">
      <c r="A13" s="35">
        <v>44195</v>
      </c>
      <c r="B13" s="4">
        <v>93.5</v>
      </c>
      <c r="C13" s="4">
        <v>94.5</v>
      </c>
      <c r="D13" s="4">
        <v>92.75</v>
      </c>
      <c r="E13" s="4">
        <v>93.25</v>
      </c>
      <c r="F13" s="4">
        <v>87.045745999999994</v>
      </c>
      <c r="H13">
        <f t="shared" si="1"/>
        <v>-1.5860642861152954E-3</v>
      </c>
      <c r="I13" s="22">
        <f t="shared" si="0"/>
        <v>-1.3656250896574316</v>
      </c>
    </row>
    <row r="14" spans="1:9" ht="15.5">
      <c r="A14" s="35">
        <v>44196</v>
      </c>
      <c r="B14" s="4">
        <v>93.300003000000004</v>
      </c>
      <c r="C14" s="4">
        <v>95.550003000000004</v>
      </c>
      <c r="D14" s="4">
        <v>92.550003000000004</v>
      </c>
      <c r="E14" s="4">
        <v>93.050003000000004</v>
      </c>
      <c r="F14" s="4">
        <v>86.859054999999998</v>
      </c>
      <c r="H14">
        <f t="shared" si="1"/>
        <v>1.1049867583758753E-2</v>
      </c>
      <c r="I14" s="22">
        <f t="shared" si="0"/>
        <v>-1.3132956976392181</v>
      </c>
    </row>
    <row r="15" spans="1:9" ht="15.5">
      <c r="A15" s="35">
        <v>44197</v>
      </c>
      <c r="B15" s="4">
        <v>93.75</v>
      </c>
      <c r="C15" s="4">
        <v>94.449996999999996</v>
      </c>
      <c r="D15" s="4">
        <v>93</v>
      </c>
      <c r="E15" s="4">
        <v>93.199996999999996</v>
      </c>
      <c r="F15" s="4">
        <v>86.999069000000006</v>
      </c>
      <c r="H15">
        <f t="shared" si="1"/>
        <v>-1.1579139898775291E-2</v>
      </c>
      <c r="I15" s="22">
        <f t="shared" si="0"/>
        <v>-1.3681171078603196</v>
      </c>
    </row>
    <row r="16" spans="1:9" ht="15.5">
      <c r="A16" s="35">
        <v>44200</v>
      </c>
      <c r="B16" s="4">
        <v>94.050003000000004</v>
      </c>
      <c r="C16" s="4">
        <v>97.300003000000004</v>
      </c>
      <c r="D16" s="4">
        <v>93.699996999999996</v>
      </c>
      <c r="E16" s="4">
        <v>96.949996999999996</v>
      </c>
      <c r="F16" s="4">
        <v>90.499572999999998</v>
      </c>
      <c r="H16">
        <f t="shared" si="1"/>
        <v>2.9728457839755203E-2</v>
      </c>
      <c r="I16" s="22">
        <f t="shared" si="0"/>
        <v>-1.2260802934623982</v>
      </c>
    </row>
    <row r="17" spans="1:9" ht="15.5">
      <c r="A17" s="35">
        <v>44201</v>
      </c>
      <c r="B17" s="4">
        <v>96.5</v>
      </c>
      <c r="C17" s="4">
        <v>96.5</v>
      </c>
      <c r="D17" s="4">
        <v>94.349997999999999</v>
      </c>
      <c r="E17" s="4">
        <v>94.949996999999996</v>
      </c>
      <c r="F17" s="4">
        <v>88.632637000000003</v>
      </c>
      <c r="H17">
        <f t="shared" si="1"/>
        <v>-8.2560116794956288E-3</v>
      </c>
      <c r="I17" s="22">
        <f t="shared" si="0"/>
        <v>-1.2659503420267804</v>
      </c>
    </row>
    <row r="18" spans="1:9" ht="15.5">
      <c r="A18" s="35">
        <v>44202</v>
      </c>
      <c r="B18" s="4">
        <v>98.900002000000001</v>
      </c>
      <c r="C18" s="4">
        <v>99.300003000000004</v>
      </c>
      <c r="D18" s="4">
        <v>96.25</v>
      </c>
      <c r="E18" s="4">
        <v>96.949996999999996</v>
      </c>
      <c r="F18" s="4">
        <v>90.499572999999998</v>
      </c>
      <c r="H18">
        <f t="shared" si="1"/>
        <v>2.8602592917666678E-2</v>
      </c>
      <c r="I18" s="22">
        <f t="shared" si="0"/>
        <v>-1.1264055458317468</v>
      </c>
    </row>
    <row r="19" spans="1:9" ht="15.5">
      <c r="A19" s="35">
        <v>44203</v>
      </c>
      <c r="B19" s="4">
        <v>98</v>
      </c>
      <c r="C19" s="4">
        <v>99.050003000000004</v>
      </c>
      <c r="D19" s="4">
        <v>97.099997999999999</v>
      </c>
      <c r="E19" s="4">
        <v>97.900002000000001</v>
      </c>
      <c r="F19" s="4">
        <v>91.386368000000004</v>
      </c>
      <c r="H19">
        <f t="shared" si="1"/>
        <v>-2.5207978303139096E-3</v>
      </c>
      <c r="I19" s="22">
        <f t="shared" si="0"/>
        <v>-1.1388648892855782</v>
      </c>
    </row>
    <row r="20" spans="1:9" ht="15.5">
      <c r="A20" s="35">
        <v>44204</v>
      </c>
      <c r="B20" s="4">
        <v>98.949996999999996</v>
      </c>
      <c r="C20" s="4">
        <v>101.300003</v>
      </c>
      <c r="D20" s="4">
        <v>98.550003000000004</v>
      </c>
      <c r="E20" s="4">
        <v>100.650002</v>
      </c>
      <c r="F20" s="4">
        <v>93.953400000000002</v>
      </c>
      <c r="H20">
        <f t="shared" si="1"/>
        <v>2.2461637437349205E-2</v>
      </c>
      <c r="I20" s="22">
        <f t="shared" si="0"/>
        <v>-1.0267307982010954</v>
      </c>
    </row>
    <row r="21" spans="1:9" ht="15.5">
      <c r="A21" s="35">
        <v>44207</v>
      </c>
      <c r="B21" s="4">
        <v>101.5</v>
      </c>
      <c r="C21" s="4">
        <v>102.900002</v>
      </c>
      <c r="D21" s="4">
        <v>98.050003000000004</v>
      </c>
      <c r="E21" s="4">
        <v>102.550003</v>
      </c>
      <c r="F21" s="4">
        <v>95.726990000000001</v>
      </c>
      <c r="H21">
        <f t="shared" si="1"/>
        <v>1.567122140670741E-2</v>
      </c>
      <c r="I21" s="22">
        <f t="shared" si="0"/>
        <v>-0.94699104993394834</v>
      </c>
    </row>
    <row r="22" spans="1:9" ht="15.5">
      <c r="A22" s="35">
        <v>44208</v>
      </c>
      <c r="B22" s="4">
        <v>102</v>
      </c>
      <c r="C22" s="4">
        <v>104.5</v>
      </c>
      <c r="D22" s="4">
        <v>100.75</v>
      </c>
      <c r="E22" s="4">
        <v>103.449997</v>
      </c>
      <c r="F22" s="4">
        <v>96.567108000000005</v>
      </c>
      <c r="H22">
        <f t="shared" si="1"/>
        <v>1.5429409128515889E-2</v>
      </c>
      <c r="I22" s="22">
        <f t="shared" si="0"/>
        <v>-0.86725135150417498</v>
      </c>
    </row>
    <row r="23" spans="1:9" ht="15.5">
      <c r="A23" s="35">
        <v>44209</v>
      </c>
      <c r="B23" s="4">
        <v>104.949997</v>
      </c>
      <c r="C23" s="4">
        <v>107.900002</v>
      </c>
      <c r="D23" s="4">
        <v>104.099998</v>
      </c>
      <c r="E23" s="4">
        <v>105.25</v>
      </c>
      <c r="F23" s="4">
        <v>98.247344999999996</v>
      </c>
      <c r="H23">
        <f t="shared" si="1"/>
        <v>3.2017819394904307E-2</v>
      </c>
      <c r="I23" s="22">
        <f t="shared" si="0"/>
        <v>-0.69780418085731999</v>
      </c>
    </row>
    <row r="24" spans="1:9" ht="15.5">
      <c r="A24" s="35">
        <v>44210</v>
      </c>
      <c r="B24" s="4">
        <v>107</v>
      </c>
      <c r="C24" s="4">
        <v>107.449997</v>
      </c>
      <c r="D24" s="4">
        <v>104.199997</v>
      </c>
      <c r="E24" s="4">
        <v>105.050003</v>
      </c>
      <c r="F24" s="4">
        <v>98.060654</v>
      </c>
      <c r="H24">
        <f t="shared" si="1"/>
        <v>-4.1792956312137744E-3</v>
      </c>
      <c r="I24" s="22">
        <f t="shared" si="0"/>
        <v>-0.72023124826108587</v>
      </c>
    </row>
    <row r="25" spans="1:9" ht="15.5">
      <c r="A25" s="35">
        <v>44211</v>
      </c>
      <c r="B25" s="4">
        <v>105.25</v>
      </c>
      <c r="C25" s="4">
        <v>106.099998</v>
      </c>
      <c r="D25" s="4">
        <v>100.650002</v>
      </c>
      <c r="E25" s="4">
        <v>101.400002</v>
      </c>
      <c r="F25" s="4">
        <v>94.653503000000001</v>
      </c>
      <c r="H25">
        <f t="shared" si="1"/>
        <v>-1.2643568398760355E-2</v>
      </c>
      <c r="I25" s="22">
        <f t="shared" si="0"/>
        <v>-0.78751165307440152</v>
      </c>
    </row>
    <row r="26" spans="1:9" ht="15.5">
      <c r="A26" s="35">
        <v>44214</v>
      </c>
      <c r="B26" s="4">
        <v>101.400002</v>
      </c>
      <c r="C26" s="4">
        <v>101.849998</v>
      </c>
      <c r="D26" s="4">
        <v>96.050003000000004</v>
      </c>
      <c r="E26" s="4">
        <v>96.650002000000001</v>
      </c>
      <c r="F26" s="4">
        <v>90.219536000000005</v>
      </c>
      <c r="H26">
        <f t="shared" si="1"/>
        <v>-4.0880903733701915E-2</v>
      </c>
      <c r="I26" s="22">
        <f t="shared" si="0"/>
        <v>-0.99932049178953564</v>
      </c>
    </row>
    <row r="27" spans="1:9" ht="15.5">
      <c r="A27" s="35">
        <v>44215</v>
      </c>
      <c r="B27" s="4">
        <v>97.75</v>
      </c>
      <c r="C27" s="4">
        <v>99</v>
      </c>
      <c r="D27" s="4">
        <v>97.5</v>
      </c>
      <c r="E27" s="4">
        <v>98.099997999999999</v>
      </c>
      <c r="F27" s="4">
        <v>91.573059000000001</v>
      </c>
      <c r="H27">
        <f t="shared" si="1"/>
        <v>-2.8381272901504054E-2</v>
      </c>
      <c r="I27" s="22">
        <f t="shared" si="0"/>
        <v>-1.1413569074884662</v>
      </c>
    </row>
    <row r="28" spans="1:9" ht="15.5">
      <c r="A28" s="35">
        <v>44216</v>
      </c>
      <c r="B28" s="4">
        <v>99</v>
      </c>
      <c r="C28" s="4">
        <v>99.800003000000004</v>
      </c>
      <c r="D28" s="4">
        <v>97.849997999999999</v>
      </c>
      <c r="E28" s="4">
        <v>98.849997999999999</v>
      </c>
      <c r="F28" s="4">
        <v>92.273155000000003</v>
      </c>
      <c r="H28">
        <f t="shared" si="1"/>
        <v>8.0483632429482078E-3</v>
      </c>
      <c r="I28" s="22">
        <f t="shared" si="0"/>
        <v>-1.101486858924084</v>
      </c>
    </row>
    <row r="29" spans="1:9" ht="15.5">
      <c r="A29" s="35">
        <v>44217</v>
      </c>
      <c r="B29" s="4">
        <v>99.050003000000004</v>
      </c>
      <c r="C29" s="4">
        <v>100.199997</v>
      </c>
      <c r="D29" s="4">
        <v>93.900002000000001</v>
      </c>
      <c r="E29" s="4">
        <v>94.699996999999996</v>
      </c>
      <c r="F29" s="4">
        <v>88.399269000000004</v>
      </c>
      <c r="H29">
        <f t="shared" si="1"/>
        <v>3.999945333106064E-3</v>
      </c>
      <c r="I29" s="22">
        <f t="shared" si="0"/>
        <v>-1.0815522084221969</v>
      </c>
    </row>
    <row r="30" spans="1:9" ht="15.5">
      <c r="A30" s="35">
        <v>44218</v>
      </c>
      <c r="B30" s="4">
        <v>94.599997999999999</v>
      </c>
      <c r="C30" s="4">
        <v>95.449996999999996</v>
      </c>
      <c r="D30" s="4">
        <v>92.5</v>
      </c>
      <c r="E30" s="4">
        <v>92.75</v>
      </c>
      <c r="F30" s="4">
        <v>86.579009999999997</v>
      </c>
      <c r="H30">
        <f t="shared" si="1"/>
        <v>-4.8565639968956173E-2</v>
      </c>
      <c r="I30" s="22">
        <f t="shared" si="0"/>
        <v>-1.3182797340449939</v>
      </c>
    </row>
    <row r="31" spans="1:9" ht="15.5">
      <c r="A31" s="35">
        <v>44221</v>
      </c>
      <c r="B31" s="4">
        <v>93.050003000000004</v>
      </c>
      <c r="C31" s="4">
        <v>93.75</v>
      </c>
      <c r="D31" s="4">
        <v>90</v>
      </c>
      <c r="E31" s="4">
        <v>91.349997999999999</v>
      </c>
      <c r="F31" s="4">
        <v>85.272163000000006</v>
      </c>
      <c r="H31">
        <f t="shared" si="1"/>
        <v>-1.7970853891167798E-2</v>
      </c>
      <c r="I31" s="22">
        <f t="shared" si="0"/>
        <v>-1.4030031200189259</v>
      </c>
    </row>
    <row r="32" spans="1:9" ht="15.5">
      <c r="A32" s="35">
        <v>44223</v>
      </c>
      <c r="B32" s="4">
        <v>91.400002000000001</v>
      </c>
      <c r="C32" s="4">
        <v>91.75</v>
      </c>
      <c r="D32" s="4">
        <v>88.900002000000001</v>
      </c>
      <c r="E32" s="4">
        <v>89.699996999999996</v>
      </c>
      <c r="F32" s="4">
        <v>83.731933999999995</v>
      </c>
      <c r="H32">
        <f t="shared" si="1"/>
        <v>-2.1564177915840525E-2</v>
      </c>
      <c r="I32" s="22">
        <f t="shared" si="0"/>
        <v>-1.5026778676495771</v>
      </c>
    </row>
    <row r="33" spans="1:9" ht="15.5">
      <c r="A33" s="35">
        <v>44224</v>
      </c>
      <c r="B33" s="4">
        <v>89</v>
      </c>
      <c r="C33" s="4">
        <v>91.400002000000001</v>
      </c>
      <c r="D33" s="4">
        <v>88.800003000000004</v>
      </c>
      <c r="E33" s="4">
        <v>90.650002000000001</v>
      </c>
      <c r="F33" s="4">
        <v>84.618735999999998</v>
      </c>
      <c r="H33">
        <f t="shared" si="1"/>
        <v>-3.821986592737448E-3</v>
      </c>
      <c r="I33" s="22">
        <f t="shared" si="0"/>
        <v>-1.5201208488101936</v>
      </c>
    </row>
    <row r="34" spans="1:9" ht="15.5">
      <c r="A34" s="35">
        <v>44225</v>
      </c>
      <c r="B34" s="4">
        <v>90.75</v>
      </c>
      <c r="C34" s="4">
        <v>92.949996999999996</v>
      </c>
      <c r="D34" s="4">
        <v>87.75</v>
      </c>
      <c r="E34" s="4">
        <v>88.300003000000004</v>
      </c>
      <c r="F34" s="4">
        <v>82.425087000000005</v>
      </c>
      <c r="H34">
        <f t="shared" si="1"/>
        <v>1.6816181550093325E-2</v>
      </c>
      <c r="I34" s="22">
        <f t="shared" si="0"/>
        <v>-1.4428731685833081</v>
      </c>
    </row>
    <row r="35" spans="1:9" ht="15.5">
      <c r="A35" s="35">
        <v>44228</v>
      </c>
      <c r="B35" s="4">
        <v>89</v>
      </c>
      <c r="C35" s="4">
        <v>91.199996999999996</v>
      </c>
      <c r="D35" s="4">
        <v>88.449996999999996</v>
      </c>
      <c r="E35" s="4">
        <v>90.849997999999999</v>
      </c>
      <c r="F35" s="4">
        <v>84.805428000000006</v>
      </c>
      <c r="H35">
        <f t="shared" si="1"/>
        <v>-1.9006817706487315E-2</v>
      </c>
      <c r="I35" s="22">
        <f t="shared" si="0"/>
        <v>-1.5300885727601279</v>
      </c>
    </row>
    <row r="36" spans="1:9" ht="15.5">
      <c r="A36" s="35">
        <v>44229</v>
      </c>
      <c r="B36" s="4">
        <v>92.5</v>
      </c>
      <c r="C36" s="4">
        <v>93.949996999999996</v>
      </c>
      <c r="D36" s="4">
        <v>91.199996999999996</v>
      </c>
      <c r="E36" s="4">
        <v>92.849997999999999</v>
      </c>
      <c r="F36" s="4">
        <v>86.672363000000004</v>
      </c>
      <c r="H36">
        <f t="shared" si="1"/>
        <v>2.9707829742046929E-2</v>
      </c>
      <c r="I36" s="22">
        <f t="shared" si="0"/>
        <v>-1.3930357947679823</v>
      </c>
    </row>
    <row r="37" spans="1:9" ht="15.5">
      <c r="A37" s="35">
        <v>44230</v>
      </c>
      <c r="B37" s="4">
        <v>94.599997999999999</v>
      </c>
      <c r="C37" s="4">
        <v>95.300003000000004</v>
      </c>
      <c r="D37" s="4">
        <v>93</v>
      </c>
      <c r="E37" s="4">
        <v>93.349997999999999</v>
      </c>
      <c r="F37" s="4">
        <v>87.139090999999993</v>
      </c>
      <c r="H37">
        <f t="shared" si="1"/>
        <v>1.4267148212099198E-2</v>
      </c>
      <c r="I37" s="22">
        <f t="shared" si="0"/>
        <v>-1.3257550410930494</v>
      </c>
    </row>
    <row r="38" spans="1:9" ht="15.5">
      <c r="A38" s="35">
        <v>44231</v>
      </c>
      <c r="B38" s="4">
        <v>94.25</v>
      </c>
      <c r="C38" s="4">
        <v>98.599997999999999</v>
      </c>
      <c r="D38" s="4">
        <v>94</v>
      </c>
      <c r="E38" s="4">
        <v>97.650002000000001</v>
      </c>
      <c r="F38" s="4">
        <v>91.153000000000006</v>
      </c>
      <c r="H38">
        <f t="shared" si="1"/>
        <v>3.4041399184919663E-2</v>
      </c>
      <c r="I38" s="22">
        <f t="shared" si="0"/>
        <v>-1.161291956689344</v>
      </c>
    </row>
    <row r="39" spans="1:9" ht="15.5">
      <c r="A39" s="35">
        <v>44232</v>
      </c>
      <c r="B39" s="4">
        <v>98.949996999999996</v>
      </c>
      <c r="C39" s="4">
        <v>99.949996999999996</v>
      </c>
      <c r="D39" s="4">
        <v>96.800003000000004</v>
      </c>
      <c r="E39" s="4">
        <v>97.650002000000001</v>
      </c>
      <c r="F39" s="4">
        <v>91.153000000000006</v>
      </c>
      <c r="H39">
        <f t="shared" si="1"/>
        <v>1.3598789606787124E-2</v>
      </c>
      <c r="I39" s="22">
        <f t="shared" si="0"/>
        <v>-1.0940115518760283</v>
      </c>
    </row>
    <row r="40" spans="1:9" ht="15.5">
      <c r="A40" s="35">
        <v>44235</v>
      </c>
      <c r="B40" s="4">
        <v>99.5</v>
      </c>
      <c r="C40" s="4">
        <v>100.800003</v>
      </c>
      <c r="D40" s="4">
        <v>99.099997999999999</v>
      </c>
      <c r="E40" s="4">
        <v>99.650002000000001</v>
      </c>
      <c r="F40" s="4">
        <v>93.019936000000001</v>
      </c>
      <c r="H40">
        <f t="shared" si="1"/>
        <v>8.468354467771496E-3</v>
      </c>
      <c r="I40" s="22">
        <f t="shared" si="0"/>
        <v>-1.0516494851087583</v>
      </c>
    </row>
    <row r="41" spans="1:9" ht="15.5">
      <c r="A41" s="35">
        <v>44236</v>
      </c>
      <c r="B41" s="4">
        <v>99.800003000000004</v>
      </c>
      <c r="C41" s="4">
        <v>103.349998</v>
      </c>
      <c r="D41" s="4">
        <v>99.800003000000004</v>
      </c>
      <c r="E41" s="4">
        <v>101</v>
      </c>
      <c r="F41" s="4">
        <v>94.280113</v>
      </c>
      <c r="H41">
        <f t="shared" si="1"/>
        <v>2.4982881376887089E-2</v>
      </c>
      <c r="I41" s="22">
        <f t="shared" si="0"/>
        <v>-0.92456443106654718</v>
      </c>
    </row>
    <row r="42" spans="1:9" ht="15.5">
      <c r="A42" s="35">
        <v>44237</v>
      </c>
      <c r="B42" s="4">
        <v>102</v>
      </c>
      <c r="C42" s="4">
        <v>102.5</v>
      </c>
      <c r="D42" s="4">
        <v>98.599997999999999</v>
      </c>
      <c r="E42" s="4">
        <v>100</v>
      </c>
      <c r="F42" s="4">
        <v>93.346642000000003</v>
      </c>
      <c r="H42">
        <f t="shared" si="1"/>
        <v>-8.2584681975967755E-3</v>
      </c>
      <c r="I42" s="22">
        <f t="shared" si="0"/>
        <v>-0.9669260991348263</v>
      </c>
    </row>
    <row r="43" spans="1:9" ht="15.5">
      <c r="A43" s="35">
        <v>44238</v>
      </c>
      <c r="B43" s="4">
        <v>100</v>
      </c>
      <c r="C43" s="4">
        <v>100.349998</v>
      </c>
      <c r="D43" s="4">
        <v>98.900002000000001</v>
      </c>
      <c r="E43" s="4">
        <v>99.449996999999996</v>
      </c>
      <c r="F43" s="4">
        <v>92.833236999999997</v>
      </c>
      <c r="H43">
        <f t="shared" si="1"/>
        <v>-2.1198743266360044E-2</v>
      </c>
      <c r="I43" s="22">
        <f t="shared" si="0"/>
        <v>-1.0740765525125242</v>
      </c>
    </row>
    <row r="44" spans="1:9" ht="15.5">
      <c r="A44" s="35">
        <v>44239</v>
      </c>
      <c r="B44" s="4">
        <v>98.900002000000001</v>
      </c>
      <c r="C44" s="4">
        <v>99.400002000000001</v>
      </c>
      <c r="D44" s="4">
        <v>96.550003000000004</v>
      </c>
      <c r="E44" s="4">
        <v>97</v>
      </c>
      <c r="F44" s="4">
        <v>90.546249000000003</v>
      </c>
      <c r="H44">
        <f t="shared" si="1"/>
        <v>-9.5119215288503242E-3</v>
      </c>
      <c r="I44" s="22">
        <f t="shared" si="0"/>
        <v>-1.1214218582875881</v>
      </c>
    </row>
    <row r="45" spans="1:9" ht="15.5">
      <c r="A45" s="35">
        <v>44242</v>
      </c>
      <c r="B45" s="4">
        <v>97</v>
      </c>
      <c r="C45" s="4">
        <v>99.25</v>
      </c>
      <c r="D45" s="4">
        <v>95.599997999999999</v>
      </c>
      <c r="E45" s="4">
        <v>98.449996999999996</v>
      </c>
      <c r="F45" s="4">
        <v>91.899772999999996</v>
      </c>
      <c r="H45">
        <f t="shared" si="1"/>
        <v>-1.510214215952716E-3</v>
      </c>
      <c r="I45" s="22">
        <f t="shared" si="0"/>
        <v>-1.1288975640346348</v>
      </c>
    </row>
    <row r="46" spans="1:9" ht="15.5">
      <c r="A46" s="35">
        <v>44243</v>
      </c>
      <c r="B46" s="4">
        <v>99.25</v>
      </c>
      <c r="C46" s="4">
        <v>104.849998</v>
      </c>
      <c r="D46" s="4">
        <v>99.25</v>
      </c>
      <c r="E46" s="4">
        <v>103.75</v>
      </c>
      <c r="F46" s="4">
        <v>96.847144999999998</v>
      </c>
      <c r="H46">
        <f t="shared" si="1"/>
        <v>5.4888818705760095E-2</v>
      </c>
      <c r="I46" s="22">
        <f t="shared" si="0"/>
        <v>-0.84980837034355861</v>
      </c>
    </row>
    <row r="47" spans="1:9" ht="15.5">
      <c r="A47" s="35">
        <v>44244</v>
      </c>
      <c r="B47" s="4">
        <v>102</v>
      </c>
      <c r="C47" s="4">
        <v>103.5</v>
      </c>
      <c r="D47" s="4">
        <v>100.800003</v>
      </c>
      <c r="E47" s="4">
        <v>102.25</v>
      </c>
      <c r="F47" s="4">
        <v>97.084518000000003</v>
      </c>
      <c r="H47">
        <f t="shared" si="1"/>
        <v>-1.2959125567636093E-2</v>
      </c>
      <c r="I47" s="22">
        <f t="shared" si="0"/>
        <v>-0.91708872531950059</v>
      </c>
    </row>
    <row r="48" spans="1:9" ht="15.5">
      <c r="A48" s="35">
        <v>44245</v>
      </c>
      <c r="B48" s="4">
        <v>103.699997</v>
      </c>
      <c r="C48" s="4">
        <v>115.5</v>
      </c>
      <c r="D48" s="4">
        <v>103.349998</v>
      </c>
      <c r="E48" s="4">
        <v>110.699997</v>
      </c>
      <c r="F48" s="4">
        <v>105.10762800000001</v>
      </c>
      <c r="H48">
        <f t="shared" si="1"/>
        <v>0.10969891725642453</v>
      </c>
      <c r="I48" s="22">
        <f t="shared" si="0"/>
        <v>-0.31904023953559257</v>
      </c>
    </row>
    <row r="49" spans="1:9" ht="15.5">
      <c r="A49" s="35">
        <v>44246</v>
      </c>
      <c r="B49" s="4">
        <v>110.699997</v>
      </c>
      <c r="C49" s="4">
        <v>112.199997</v>
      </c>
      <c r="D49" s="4">
        <v>103.849998</v>
      </c>
      <c r="E49" s="4">
        <v>105.099998</v>
      </c>
      <c r="F49" s="4">
        <v>99.790535000000006</v>
      </c>
      <c r="H49">
        <f t="shared" si="1"/>
        <v>-2.8987563611220641E-2</v>
      </c>
      <c r="I49" s="22">
        <f t="shared" si="0"/>
        <v>-0.48350372263828895</v>
      </c>
    </row>
    <row r="50" spans="1:9" ht="15.5">
      <c r="A50" s="35">
        <v>44249</v>
      </c>
      <c r="B50" s="4">
        <v>105.900002</v>
      </c>
      <c r="C50" s="4">
        <v>108.550003</v>
      </c>
      <c r="D50" s="4">
        <v>105.300003</v>
      </c>
      <c r="E50" s="4">
        <v>106.300003</v>
      </c>
      <c r="F50" s="4">
        <v>100.92991600000001</v>
      </c>
      <c r="H50">
        <f t="shared" si="1"/>
        <v>-3.3072042389293489E-2</v>
      </c>
      <c r="I50" s="22">
        <f t="shared" si="0"/>
        <v>-0.66540983803998432</v>
      </c>
    </row>
    <row r="51" spans="1:9" ht="15.5">
      <c r="A51" s="35">
        <v>44250</v>
      </c>
      <c r="B51" s="4">
        <v>109.75</v>
      </c>
      <c r="C51" s="4">
        <v>114.400002</v>
      </c>
      <c r="D51" s="4">
        <v>109.449997</v>
      </c>
      <c r="E51" s="4">
        <v>112.199997</v>
      </c>
      <c r="F51" s="4">
        <v>106.531853</v>
      </c>
      <c r="H51">
        <f t="shared" si="1"/>
        <v>5.249017246688082E-2</v>
      </c>
      <c r="I51" s="22">
        <f t="shared" si="0"/>
        <v>-0.37386125105770318</v>
      </c>
    </row>
    <row r="52" spans="1:9" ht="15.5">
      <c r="A52" s="35">
        <v>44251</v>
      </c>
      <c r="B52" s="4">
        <v>114</v>
      </c>
      <c r="C52" s="4">
        <v>115.349998</v>
      </c>
      <c r="D52" s="4">
        <v>111</v>
      </c>
      <c r="E52" s="4">
        <v>113.599998</v>
      </c>
      <c r="F52" s="4">
        <v>107.86113</v>
      </c>
      <c r="H52">
        <f t="shared" si="1"/>
        <v>8.2698708530126678E-3</v>
      </c>
      <c r="I52" s="22">
        <f t="shared" si="0"/>
        <v>-0.32651594528263911</v>
      </c>
    </row>
    <row r="53" spans="1:9" ht="15.5">
      <c r="A53" s="35">
        <v>44252</v>
      </c>
      <c r="B53" s="4">
        <v>116</v>
      </c>
      <c r="C53" s="4">
        <v>120.5</v>
      </c>
      <c r="D53" s="4">
        <v>115.349998</v>
      </c>
      <c r="E53" s="4">
        <v>119.050003</v>
      </c>
      <c r="F53" s="4">
        <v>113.03581200000001</v>
      </c>
      <c r="H53">
        <f t="shared" si="1"/>
        <v>4.3678785649482008E-2</v>
      </c>
      <c r="I53" s="22">
        <f t="shared" si="0"/>
        <v>-6.9853370458964253E-2</v>
      </c>
    </row>
    <row r="54" spans="1:9" ht="15.5">
      <c r="A54" s="35">
        <v>44253</v>
      </c>
      <c r="B54" s="4">
        <v>115.5</v>
      </c>
      <c r="C54" s="4">
        <v>118.400002</v>
      </c>
      <c r="D54" s="4">
        <v>110.050003</v>
      </c>
      <c r="E54" s="4">
        <v>111</v>
      </c>
      <c r="F54" s="4">
        <v>105.392487</v>
      </c>
      <c r="H54">
        <f t="shared" si="1"/>
        <v>-1.7581013588912574E-2</v>
      </c>
      <c r="I54" s="22">
        <f t="shared" si="0"/>
        <v>-0.17451175579640049</v>
      </c>
    </row>
    <row r="55" spans="1:9" ht="15.5">
      <c r="A55" s="35">
        <v>44256</v>
      </c>
      <c r="B55" s="4">
        <v>114.300003</v>
      </c>
      <c r="C55" s="4">
        <v>117.650002</v>
      </c>
      <c r="D55" s="4">
        <v>113.5</v>
      </c>
      <c r="E55" s="4">
        <v>117.050003</v>
      </c>
      <c r="F55" s="4">
        <v>111.136848</v>
      </c>
      <c r="H55">
        <f t="shared" si="1"/>
        <v>-6.3546071688507103E-3</v>
      </c>
      <c r="I55" s="22">
        <f t="shared" si="0"/>
        <v>-0.21188978615789475</v>
      </c>
    </row>
    <row r="56" spans="1:9" ht="15.5">
      <c r="A56" s="35">
        <v>44257</v>
      </c>
      <c r="B56" s="4">
        <v>115.900002</v>
      </c>
      <c r="C56" s="4">
        <v>116.650002</v>
      </c>
      <c r="D56" s="4">
        <v>112.75</v>
      </c>
      <c r="E56" s="4">
        <v>113.5</v>
      </c>
      <c r="F56" s="4">
        <v>107.76618999999999</v>
      </c>
      <c r="H56">
        <f t="shared" si="1"/>
        <v>-8.5361165602010382E-3</v>
      </c>
      <c r="I56" s="22">
        <f t="shared" si="0"/>
        <v>-0.26172715997322044</v>
      </c>
    </row>
    <row r="57" spans="1:9" ht="15.5">
      <c r="A57" s="35">
        <v>44258</v>
      </c>
      <c r="B57" s="4">
        <v>114.050003</v>
      </c>
      <c r="C57" s="4">
        <v>115.800003</v>
      </c>
      <c r="D57" s="4">
        <v>113.199997</v>
      </c>
      <c r="E57" s="4">
        <v>114</v>
      </c>
      <c r="F57" s="4">
        <v>108.24092899999999</v>
      </c>
      <c r="H57">
        <f t="shared" si="1"/>
        <v>-7.3134245671149511E-3</v>
      </c>
      <c r="I57" s="22">
        <f t="shared" si="0"/>
        <v>-0.30408887787887329</v>
      </c>
    </row>
    <row r="58" spans="1:9" ht="15.5">
      <c r="A58" s="35">
        <v>44259</v>
      </c>
      <c r="B58" s="4">
        <v>113.949997</v>
      </c>
      <c r="C58" s="4">
        <v>117</v>
      </c>
      <c r="D58" s="4">
        <v>112.300003</v>
      </c>
      <c r="E58" s="4">
        <v>112.699997</v>
      </c>
      <c r="F58" s="4">
        <v>107.006592</v>
      </c>
      <c r="H58">
        <f t="shared" si="1"/>
        <v>1.0309343752125852E-2</v>
      </c>
      <c r="I58" s="22">
        <f t="shared" si="0"/>
        <v>-0.24428417881260409</v>
      </c>
    </row>
    <row r="59" spans="1:9" ht="15.5">
      <c r="A59" s="35">
        <v>44260</v>
      </c>
      <c r="B59" s="4">
        <v>116.25</v>
      </c>
      <c r="C59" s="4">
        <v>118.25</v>
      </c>
      <c r="D59" s="4">
        <v>113.5</v>
      </c>
      <c r="E59" s="4">
        <v>114.949997</v>
      </c>
      <c r="F59" s="4">
        <v>109.142929</v>
      </c>
      <c r="H59">
        <f t="shared" si="1"/>
        <v>1.0627092574286193E-2</v>
      </c>
      <c r="I59" s="22">
        <f t="shared" si="0"/>
        <v>-0.181987461543447</v>
      </c>
    </row>
    <row r="60" spans="1:9" ht="15.5">
      <c r="A60" s="35">
        <v>44263</v>
      </c>
      <c r="B60" s="4">
        <v>118.949997</v>
      </c>
      <c r="C60" s="4">
        <v>122.349998</v>
      </c>
      <c r="D60" s="4">
        <v>117.199997</v>
      </c>
      <c r="E60" s="4">
        <v>118.25</v>
      </c>
      <c r="F60" s="4">
        <v>112.276222</v>
      </c>
      <c r="H60">
        <f t="shared" si="1"/>
        <v>3.4084746170091482E-2</v>
      </c>
      <c r="I60" s="22">
        <f t="shared" si="0"/>
        <v>2.2345671424640567E-2</v>
      </c>
    </row>
    <row r="61" spans="1:9" ht="15.5">
      <c r="A61" s="35">
        <v>44264</v>
      </c>
      <c r="B61" s="4">
        <v>119.400002</v>
      </c>
      <c r="C61" s="4">
        <v>119.550003</v>
      </c>
      <c r="D61" s="4">
        <v>114.199997</v>
      </c>
      <c r="E61" s="4">
        <v>116.75</v>
      </c>
      <c r="F61" s="4">
        <v>110.851997</v>
      </c>
      <c r="H61">
        <f t="shared" si="1"/>
        <v>-2.3151054543697341E-2</v>
      </c>
      <c r="I61" s="22">
        <f t="shared" si="0"/>
        <v>-0.11719872607140201</v>
      </c>
    </row>
    <row r="62" spans="1:9" ht="15.5">
      <c r="A62" s="35">
        <v>44265</v>
      </c>
      <c r="B62" s="4">
        <v>116.900002</v>
      </c>
      <c r="C62" s="4">
        <v>117</v>
      </c>
      <c r="D62" s="4">
        <v>113.599998</v>
      </c>
      <c r="E62" s="4">
        <v>114.400002</v>
      </c>
      <c r="F62" s="4">
        <v>108.62072000000001</v>
      </c>
      <c r="H62">
        <f t="shared" si="1"/>
        <v>-2.1560784200680229E-2</v>
      </c>
      <c r="I62" s="22">
        <f t="shared" si="0"/>
        <v>-0.24428417881260409</v>
      </c>
    </row>
    <row r="63" spans="1:9" ht="15.5">
      <c r="A63" s="35">
        <v>44267</v>
      </c>
      <c r="B63" s="4">
        <v>116.75</v>
      </c>
      <c r="C63" s="4">
        <v>117.400002</v>
      </c>
      <c r="D63" s="4">
        <v>114</v>
      </c>
      <c r="E63" s="4">
        <v>115.050003</v>
      </c>
      <c r="F63" s="4">
        <v>109.23788500000001</v>
      </c>
      <c r="H63">
        <f t="shared" si="1"/>
        <v>3.4129896320149221E-3</v>
      </c>
      <c r="I63" s="22">
        <f t="shared" si="0"/>
        <v>-0.22434912961172618</v>
      </c>
    </row>
    <row r="64" spans="1:9" ht="15.5">
      <c r="A64" s="35">
        <v>44270</v>
      </c>
      <c r="B64" s="4">
        <v>116</v>
      </c>
      <c r="C64" s="4">
        <v>116.849998</v>
      </c>
      <c r="D64" s="4">
        <v>112.800003</v>
      </c>
      <c r="E64" s="4">
        <v>114.349998</v>
      </c>
      <c r="F64" s="4">
        <v>108.57324199999999</v>
      </c>
      <c r="H64">
        <f t="shared" si="1"/>
        <v>-4.695880560864835E-3</v>
      </c>
      <c r="I64" s="22">
        <f t="shared" si="0"/>
        <v>-0.25175988455965059</v>
      </c>
    </row>
    <row r="65" spans="1:9" ht="15.5">
      <c r="A65" s="35">
        <v>44271</v>
      </c>
      <c r="B65" s="4">
        <v>113.800003</v>
      </c>
      <c r="C65" s="4">
        <v>116.300003</v>
      </c>
      <c r="D65" s="4">
        <v>113.449997</v>
      </c>
      <c r="E65" s="4">
        <v>115.099998</v>
      </c>
      <c r="F65" s="4">
        <v>109.285355</v>
      </c>
      <c r="H65">
        <f t="shared" si="1"/>
        <v>-4.7179585489308734E-3</v>
      </c>
      <c r="I65" s="22">
        <f t="shared" si="0"/>
        <v>-0.27917019097121043</v>
      </c>
    </row>
    <row r="66" spans="1:9" ht="15.5">
      <c r="A66" s="35">
        <v>44272</v>
      </c>
      <c r="B66" s="4">
        <v>114.800003</v>
      </c>
      <c r="C66" s="4">
        <v>114.849998</v>
      </c>
      <c r="D66" s="4">
        <v>108.75</v>
      </c>
      <c r="E66" s="4">
        <v>109.349998</v>
      </c>
      <c r="F66" s="4">
        <v>103.825836</v>
      </c>
      <c r="H66">
        <f t="shared" si="1"/>
        <v>-1.2546173598886493E-2</v>
      </c>
      <c r="I66" s="22">
        <f t="shared" si="0"/>
        <v>-0.35143463219030197</v>
      </c>
    </row>
    <row r="67" spans="1:9" ht="15.5">
      <c r="A67" s="35">
        <v>44273</v>
      </c>
      <c r="B67" s="4">
        <v>110</v>
      </c>
      <c r="C67" s="4">
        <v>112.199997</v>
      </c>
      <c r="D67" s="4">
        <v>107.5</v>
      </c>
      <c r="E67" s="4">
        <v>110.199997</v>
      </c>
      <c r="F67" s="4">
        <v>104.63288900000001</v>
      </c>
      <c r="H67">
        <f t="shared" si="1"/>
        <v>-2.3343945370461177E-2</v>
      </c>
      <c r="I67" s="22">
        <f t="shared" ref="I67:I130" si="2">STANDARDIZE(C67,$H$249,$H$250^0.5)</f>
        <v>-0.48350372263828895</v>
      </c>
    </row>
    <row r="68" spans="1:9" ht="15.5">
      <c r="A68" s="35">
        <v>44274</v>
      </c>
      <c r="B68" s="4">
        <v>106.25</v>
      </c>
      <c r="C68" s="4">
        <v>113.25</v>
      </c>
      <c r="D68" s="4">
        <v>104.449997</v>
      </c>
      <c r="E68" s="4">
        <v>110.5</v>
      </c>
      <c r="F68" s="4">
        <v>104.91773999999999</v>
      </c>
      <c r="H68">
        <f t="shared" ref="H68:H131" si="3">LN(C68/C67)</f>
        <v>9.3147980125157463E-3</v>
      </c>
      <c r="I68" s="22">
        <f t="shared" si="2"/>
        <v>-0.43117433062007537</v>
      </c>
    </row>
    <row r="69" spans="1:9" ht="15.5">
      <c r="A69" s="35">
        <v>44277</v>
      </c>
      <c r="B69" s="4">
        <v>110.5</v>
      </c>
      <c r="C69" s="4">
        <v>111.25</v>
      </c>
      <c r="D69" s="4">
        <v>108.550003</v>
      </c>
      <c r="E69" s="4">
        <v>109.599998</v>
      </c>
      <c r="F69" s="4">
        <v>104.06321</v>
      </c>
      <c r="H69">
        <f t="shared" si="3"/>
        <v>-1.7817843316793786E-2</v>
      </c>
      <c r="I69" s="22">
        <f t="shared" si="2"/>
        <v>-0.53084907825072669</v>
      </c>
    </row>
    <row r="70" spans="1:9" ht="15.5">
      <c r="A70" s="35">
        <v>44278</v>
      </c>
      <c r="B70" s="4">
        <v>109.599998</v>
      </c>
      <c r="C70" s="4">
        <v>110.300003</v>
      </c>
      <c r="D70" s="4">
        <v>106.599998</v>
      </c>
      <c r="E70" s="4">
        <v>107.150002</v>
      </c>
      <c r="F70" s="4">
        <v>101.736977</v>
      </c>
      <c r="H70">
        <f t="shared" si="3"/>
        <v>-8.575967588343749E-3</v>
      </c>
      <c r="I70" s="22">
        <f t="shared" si="2"/>
        <v>-0.57819443386316449</v>
      </c>
    </row>
    <row r="71" spans="1:9" ht="15.5">
      <c r="A71" s="35">
        <v>44279</v>
      </c>
      <c r="B71" s="4">
        <v>105</v>
      </c>
      <c r="C71" s="4">
        <v>106</v>
      </c>
      <c r="D71" s="4">
        <v>102.849998</v>
      </c>
      <c r="E71" s="4">
        <v>104.800003</v>
      </c>
      <c r="F71" s="4">
        <v>99.505691999999996</v>
      </c>
      <c r="H71">
        <f t="shared" si="3"/>
        <v>-3.9764859345938708E-2</v>
      </c>
      <c r="I71" s="22">
        <f t="shared" si="2"/>
        <v>-0.79249529078118641</v>
      </c>
    </row>
    <row r="72" spans="1:9" ht="15.5">
      <c r="A72" s="35">
        <v>44280</v>
      </c>
      <c r="B72" s="4">
        <v>106</v>
      </c>
      <c r="C72" s="4">
        <v>107.699997</v>
      </c>
      <c r="D72" s="4">
        <v>101.300003</v>
      </c>
      <c r="E72" s="4">
        <v>102</v>
      </c>
      <c r="F72" s="4">
        <v>96.847144999999998</v>
      </c>
      <c r="H72">
        <f t="shared" si="3"/>
        <v>1.5910462195122155E-2</v>
      </c>
      <c r="I72" s="22">
        <f t="shared" si="2"/>
        <v>-0.70777190480725449</v>
      </c>
    </row>
    <row r="73" spans="1:9" ht="15.5">
      <c r="A73" s="35">
        <v>44281</v>
      </c>
      <c r="B73" s="4">
        <v>103</v>
      </c>
      <c r="C73" s="4">
        <v>104</v>
      </c>
      <c r="D73" s="4">
        <v>100.25</v>
      </c>
      <c r="E73" s="4">
        <v>102.400002</v>
      </c>
      <c r="F73" s="4">
        <v>97.226935999999995</v>
      </c>
      <c r="H73">
        <f t="shared" si="3"/>
        <v>-3.4958657165816635E-2</v>
      </c>
      <c r="I73" s="22">
        <f t="shared" si="2"/>
        <v>-0.89217003841183773</v>
      </c>
    </row>
    <row r="74" spans="1:9" ht="15.5">
      <c r="A74" s="35">
        <v>44285</v>
      </c>
      <c r="B74" s="4">
        <v>104.050003</v>
      </c>
      <c r="C74" s="4">
        <v>106.300003</v>
      </c>
      <c r="D74" s="4">
        <v>102.599998</v>
      </c>
      <c r="E74" s="4">
        <v>103.5</v>
      </c>
      <c r="F74" s="4">
        <v>98.271370000000005</v>
      </c>
      <c r="H74">
        <f t="shared" si="3"/>
        <v>2.1874414428542339E-2</v>
      </c>
      <c r="I74" s="22">
        <f t="shared" si="2"/>
        <v>-0.77754392912446713</v>
      </c>
    </row>
    <row r="75" spans="1:9" ht="15.5">
      <c r="A75" s="35">
        <v>44286</v>
      </c>
      <c r="B75" s="4">
        <v>102.800003</v>
      </c>
      <c r="C75" s="4">
        <v>104.199997</v>
      </c>
      <c r="D75" s="4">
        <v>101.900002</v>
      </c>
      <c r="E75" s="4">
        <v>102.150002</v>
      </c>
      <c r="F75" s="4">
        <v>96.989563000000004</v>
      </c>
      <c r="H75">
        <f t="shared" si="3"/>
        <v>-1.9953213041435908E-2</v>
      </c>
      <c r="I75" s="22">
        <f t="shared" si="2"/>
        <v>-0.88220271316089427</v>
      </c>
    </row>
    <row r="76" spans="1:9" ht="15.5">
      <c r="A76" s="35">
        <v>44287</v>
      </c>
      <c r="B76" s="4">
        <v>103</v>
      </c>
      <c r="C76" s="4">
        <v>105.25</v>
      </c>
      <c r="D76" s="4">
        <v>101.150002</v>
      </c>
      <c r="E76" s="4">
        <v>104.349998</v>
      </c>
      <c r="F76" s="4">
        <v>99.078429999999997</v>
      </c>
      <c r="H76">
        <f t="shared" si="3"/>
        <v>1.0026372034011667E-2</v>
      </c>
      <c r="I76" s="22">
        <f t="shared" si="2"/>
        <v>-0.82987332114268075</v>
      </c>
    </row>
    <row r="77" spans="1:9" ht="15.5">
      <c r="A77" s="35">
        <v>44291</v>
      </c>
      <c r="B77" s="4">
        <v>102.150002</v>
      </c>
      <c r="C77" s="4">
        <v>104.5</v>
      </c>
      <c r="D77" s="4">
        <v>99.400002000000001</v>
      </c>
      <c r="E77" s="4">
        <v>103.449997</v>
      </c>
      <c r="F77" s="4">
        <v>98.223892000000006</v>
      </c>
      <c r="H77">
        <f t="shared" si="3"/>
        <v>-7.1514011576251282E-3</v>
      </c>
      <c r="I77" s="22">
        <f t="shared" si="2"/>
        <v>-0.86725135150417498</v>
      </c>
    </row>
    <row r="78" spans="1:9" ht="15.5">
      <c r="A78" s="35">
        <v>44292</v>
      </c>
      <c r="B78" s="4">
        <v>102.650002</v>
      </c>
      <c r="C78" s="4">
        <v>104.400002</v>
      </c>
      <c r="D78" s="4">
        <v>101.300003</v>
      </c>
      <c r="E78" s="4">
        <v>103.949997</v>
      </c>
      <c r="F78" s="4">
        <v>98.698631000000006</v>
      </c>
      <c r="H78">
        <f t="shared" si="3"/>
        <v>-9.5737679923934996E-4</v>
      </c>
      <c r="I78" s="22">
        <f t="shared" si="2"/>
        <v>-0.87223498921095988</v>
      </c>
    </row>
    <row r="79" spans="1:9" ht="15.5">
      <c r="A79" s="35">
        <v>44293</v>
      </c>
      <c r="B79" s="4">
        <v>103.900002</v>
      </c>
      <c r="C79" s="4">
        <v>105.349998</v>
      </c>
      <c r="D79" s="4">
        <v>103.449997</v>
      </c>
      <c r="E79" s="4">
        <v>104.650002</v>
      </c>
      <c r="F79" s="4">
        <v>99.363274000000004</v>
      </c>
      <c r="H79">
        <f t="shared" si="3"/>
        <v>9.0584266602336243E-3</v>
      </c>
      <c r="I79" s="22">
        <f t="shared" si="2"/>
        <v>-0.82488968343589575</v>
      </c>
    </row>
    <row r="80" spans="1:9" ht="15.5">
      <c r="A80" s="35">
        <v>44294</v>
      </c>
      <c r="B80" s="4">
        <v>103.800003</v>
      </c>
      <c r="C80" s="4">
        <v>105.699997</v>
      </c>
      <c r="D80" s="4">
        <v>103.300003</v>
      </c>
      <c r="E80" s="4">
        <v>103.599998</v>
      </c>
      <c r="F80" s="4">
        <v>98.366318000000007</v>
      </c>
      <c r="H80">
        <f t="shared" si="3"/>
        <v>3.3167432281177868E-3</v>
      </c>
      <c r="I80" s="22">
        <f t="shared" si="2"/>
        <v>-0.80744665243790581</v>
      </c>
    </row>
    <row r="81" spans="1:9" ht="15.5">
      <c r="A81" s="35">
        <v>44295</v>
      </c>
      <c r="B81" s="4">
        <v>103</v>
      </c>
      <c r="C81" s="4">
        <v>104.900002</v>
      </c>
      <c r="D81" s="4">
        <v>103</v>
      </c>
      <c r="E81" s="4">
        <v>103.800003</v>
      </c>
      <c r="F81" s="4">
        <v>98.556213</v>
      </c>
      <c r="H81">
        <f t="shared" si="3"/>
        <v>-7.5973300259494902E-3</v>
      </c>
      <c r="I81" s="22">
        <f t="shared" si="2"/>
        <v>-0.84731630230329702</v>
      </c>
    </row>
    <row r="82" spans="1:9" ht="15.5">
      <c r="A82" s="35">
        <v>44298</v>
      </c>
      <c r="B82" s="4">
        <v>100.849998</v>
      </c>
      <c r="C82" s="4">
        <v>102.25</v>
      </c>
      <c r="D82" s="4">
        <v>97.449996999999996</v>
      </c>
      <c r="E82" s="4">
        <v>98.050003000000004</v>
      </c>
      <c r="F82" s="4">
        <v>93.096694999999997</v>
      </c>
      <c r="H82">
        <f t="shared" si="3"/>
        <v>-2.5586739545117126E-2</v>
      </c>
      <c r="I82" s="22">
        <f t="shared" si="2"/>
        <v>-0.97938544258865767</v>
      </c>
    </row>
    <row r="83" spans="1:9" ht="15.5">
      <c r="A83" s="35">
        <v>44299</v>
      </c>
      <c r="B83" s="4">
        <v>98.050003000000004</v>
      </c>
      <c r="C83" s="4">
        <v>102.5</v>
      </c>
      <c r="D83" s="4">
        <v>98.050003000000004</v>
      </c>
      <c r="E83" s="4">
        <v>102.050003</v>
      </c>
      <c r="F83" s="4">
        <v>96.894615000000002</v>
      </c>
      <c r="H83">
        <f t="shared" si="3"/>
        <v>2.4420036555518089E-3</v>
      </c>
      <c r="I83" s="22">
        <f t="shared" si="2"/>
        <v>-0.9669260991348263</v>
      </c>
    </row>
    <row r="84" spans="1:9" ht="15.5">
      <c r="A84" s="35">
        <v>44301</v>
      </c>
      <c r="B84" s="4">
        <v>104.25</v>
      </c>
      <c r="C84" s="4">
        <v>106.75</v>
      </c>
      <c r="D84" s="4">
        <v>103.800003</v>
      </c>
      <c r="E84" s="4">
        <v>105.099998</v>
      </c>
      <c r="F84" s="4">
        <v>99.790535000000006</v>
      </c>
      <c r="H84">
        <f t="shared" si="3"/>
        <v>4.0626853530271102E-2</v>
      </c>
      <c r="I84" s="22">
        <f t="shared" si="2"/>
        <v>-0.75511726041969218</v>
      </c>
    </row>
    <row r="85" spans="1:9" ht="15.5">
      <c r="A85" s="35">
        <v>44302</v>
      </c>
      <c r="B85" s="4">
        <v>104.599998</v>
      </c>
      <c r="C85" s="4">
        <v>107.849998</v>
      </c>
      <c r="D85" s="4">
        <v>104.199997</v>
      </c>
      <c r="E85" s="4">
        <v>107.300003</v>
      </c>
      <c r="F85" s="4">
        <v>101.879402</v>
      </c>
      <c r="H85">
        <f t="shared" si="3"/>
        <v>1.0251702182156751E-2</v>
      </c>
      <c r="I85" s="22">
        <f t="shared" si="2"/>
        <v>-0.70029624889758157</v>
      </c>
    </row>
    <row r="86" spans="1:9" ht="15.5">
      <c r="A86" s="35">
        <v>44305</v>
      </c>
      <c r="B86" s="4">
        <v>103.949997</v>
      </c>
      <c r="C86" s="4">
        <v>105.949997</v>
      </c>
      <c r="D86" s="4">
        <v>101.900002</v>
      </c>
      <c r="E86" s="4">
        <v>103.050003</v>
      </c>
      <c r="F86" s="4">
        <v>97.844100999999995</v>
      </c>
      <c r="H86">
        <f t="shared" si="3"/>
        <v>-1.7774097891826129E-2</v>
      </c>
      <c r="I86" s="22">
        <f t="shared" si="2"/>
        <v>-0.79498730898407433</v>
      </c>
    </row>
    <row r="87" spans="1:9" ht="15.5">
      <c r="A87" s="35">
        <v>44306</v>
      </c>
      <c r="B87" s="4">
        <v>103.300003</v>
      </c>
      <c r="C87" s="4">
        <v>105</v>
      </c>
      <c r="D87" s="4">
        <v>102.199997</v>
      </c>
      <c r="E87" s="4">
        <v>102.849998</v>
      </c>
      <c r="F87" s="4">
        <v>97.654205000000005</v>
      </c>
      <c r="H87">
        <f t="shared" si="3"/>
        <v>-9.0069062415411901E-3</v>
      </c>
      <c r="I87" s="22">
        <f t="shared" si="2"/>
        <v>-0.84233266459651213</v>
      </c>
    </row>
    <row r="88" spans="1:9" ht="15.5">
      <c r="A88" s="35">
        <v>44308</v>
      </c>
      <c r="B88" s="4">
        <v>102.400002</v>
      </c>
      <c r="C88" s="4">
        <v>104.449997</v>
      </c>
      <c r="D88" s="4">
        <v>101.650002</v>
      </c>
      <c r="E88" s="4">
        <v>103.099998</v>
      </c>
      <c r="F88" s="4">
        <v>97.891570999999999</v>
      </c>
      <c r="H88">
        <f t="shared" si="3"/>
        <v>-5.2518908768254971E-3</v>
      </c>
      <c r="I88" s="22">
        <f t="shared" si="2"/>
        <v>-0.8697433697070629</v>
      </c>
    </row>
    <row r="89" spans="1:9" ht="15.5">
      <c r="A89" s="35">
        <v>44309</v>
      </c>
      <c r="B89" s="4">
        <v>102</v>
      </c>
      <c r="C89" s="4">
        <v>103.650002</v>
      </c>
      <c r="D89" s="4">
        <v>101.599998</v>
      </c>
      <c r="E89" s="4">
        <v>102.400002</v>
      </c>
      <c r="F89" s="4">
        <v>97.226935999999995</v>
      </c>
      <c r="H89">
        <f t="shared" si="3"/>
        <v>-7.688601103202717E-3</v>
      </c>
      <c r="I89" s="22">
        <f t="shared" si="2"/>
        <v>-0.90961301957245411</v>
      </c>
    </row>
    <row r="90" spans="1:9" ht="15.5">
      <c r="A90" s="35">
        <v>44312</v>
      </c>
      <c r="B90" s="4">
        <v>105.25</v>
      </c>
      <c r="C90" s="4">
        <v>105.699997</v>
      </c>
      <c r="D90" s="4">
        <v>102.5</v>
      </c>
      <c r="E90" s="4">
        <v>102.800003</v>
      </c>
      <c r="F90" s="4">
        <v>97.606728000000004</v>
      </c>
      <c r="H90">
        <f t="shared" si="3"/>
        <v>1.9585006316482668E-2</v>
      </c>
      <c r="I90" s="22">
        <f t="shared" si="2"/>
        <v>-0.80744665243790581</v>
      </c>
    </row>
    <row r="91" spans="1:9" ht="15.5">
      <c r="A91" s="35">
        <v>44313</v>
      </c>
      <c r="B91" s="4">
        <v>102.800003</v>
      </c>
      <c r="C91" s="4">
        <v>104</v>
      </c>
      <c r="D91" s="4">
        <v>102.800003</v>
      </c>
      <c r="E91" s="4">
        <v>103.199997</v>
      </c>
      <c r="F91" s="4">
        <v>97.986519000000001</v>
      </c>
      <c r="H91">
        <f t="shared" si="3"/>
        <v>-1.6213965352605015E-2</v>
      </c>
      <c r="I91" s="22">
        <f t="shared" si="2"/>
        <v>-0.89217003841183773</v>
      </c>
    </row>
    <row r="92" spans="1:9" ht="15.5">
      <c r="A92" s="35">
        <v>44314</v>
      </c>
      <c r="B92" s="4">
        <v>103.75</v>
      </c>
      <c r="C92" s="4">
        <v>104.400002</v>
      </c>
      <c r="D92" s="4">
        <v>103.300003</v>
      </c>
      <c r="E92" s="4">
        <v>103.900002</v>
      </c>
      <c r="F92" s="4">
        <v>98.651161000000002</v>
      </c>
      <c r="H92">
        <f t="shared" si="3"/>
        <v>3.8387954642535747E-3</v>
      </c>
      <c r="I92" s="22">
        <f t="shared" si="2"/>
        <v>-0.87223498921095988</v>
      </c>
    </row>
    <row r="93" spans="1:9" ht="15.5">
      <c r="A93" s="35">
        <v>44315</v>
      </c>
      <c r="B93" s="4">
        <v>104.900002</v>
      </c>
      <c r="C93" s="4">
        <v>105.900002</v>
      </c>
      <c r="D93" s="4">
        <v>103.550003</v>
      </c>
      <c r="E93" s="4">
        <v>104.050003</v>
      </c>
      <c r="F93" s="4">
        <v>98.793578999999994</v>
      </c>
      <c r="H93">
        <f t="shared" si="3"/>
        <v>1.42655768874755E-2</v>
      </c>
      <c r="I93" s="22">
        <f t="shared" si="2"/>
        <v>-0.79747892848797131</v>
      </c>
    </row>
    <row r="94" spans="1:9" ht="15.5">
      <c r="A94" s="35">
        <v>44316</v>
      </c>
      <c r="B94" s="4">
        <v>104.150002</v>
      </c>
      <c r="C94" s="4">
        <v>112.699997</v>
      </c>
      <c r="D94" s="4">
        <v>103.300003</v>
      </c>
      <c r="E94" s="4">
        <v>108.150002</v>
      </c>
      <c r="F94" s="4">
        <v>102.68646200000001</v>
      </c>
      <c r="H94">
        <f t="shared" si="3"/>
        <v>6.2234122933284987E-2</v>
      </c>
      <c r="I94" s="22">
        <f t="shared" si="2"/>
        <v>-0.45858503573062609</v>
      </c>
    </row>
    <row r="95" spans="1:9" ht="15.5">
      <c r="A95" s="35">
        <v>44319</v>
      </c>
      <c r="B95" s="4">
        <v>108.150002</v>
      </c>
      <c r="C95" s="4">
        <v>110.699997</v>
      </c>
      <c r="D95" s="4">
        <v>106</v>
      </c>
      <c r="E95" s="4">
        <v>107.699997</v>
      </c>
      <c r="F95" s="4">
        <v>102.259186</v>
      </c>
      <c r="H95">
        <f t="shared" si="3"/>
        <v>-1.7905581812067074E-2</v>
      </c>
      <c r="I95" s="22">
        <f t="shared" si="2"/>
        <v>-0.55825978336127746</v>
      </c>
    </row>
    <row r="96" spans="1:9" ht="15.5">
      <c r="A96" s="35">
        <v>44320</v>
      </c>
      <c r="B96" s="4">
        <v>108</v>
      </c>
      <c r="C96" s="4">
        <v>110.300003</v>
      </c>
      <c r="D96" s="4">
        <v>107.699997</v>
      </c>
      <c r="E96" s="4">
        <v>109.650002</v>
      </c>
      <c r="F96" s="4">
        <v>104.11068</v>
      </c>
      <c r="H96">
        <f t="shared" si="3"/>
        <v>-3.6198591563139605E-3</v>
      </c>
      <c r="I96" s="22">
        <f t="shared" si="2"/>
        <v>-0.57819443386316449</v>
      </c>
    </row>
    <row r="97" spans="1:9" ht="15.5">
      <c r="A97" s="35">
        <v>44321</v>
      </c>
      <c r="B97" s="4">
        <v>112.400002</v>
      </c>
      <c r="C97" s="4">
        <v>114</v>
      </c>
      <c r="D97" s="4">
        <v>110.5</v>
      </c>
      <c r="E97" s="4">
        <v>111.099998</v>
      </c>
      <c r="F97" s="4">
        <v>105.487427</v>
      </c>
      <c r="H97">
        <f t="shared" si="3"/>
        <v>3.2994494936489628E-2</v>
      </c>
      <c r="I97" s="22">
        <f t="shared" si="2"/>
        <v>-0.39379630025858109</v>
      </c>
    </row>
    <row r="98" spans="1:9" ht="15.5">
      <c r="A98" s="35">
        <v>44322</v>
      </c>
      <c r="B98" s="4">
        <v>112.300003</v>
      </c>
      <c r="C98" s="4">
        <v>112.849998</v>
      </c>
      <c r="D98" s="4">
        <v>109.449997</v>
      </c>
      <c r="E98" s="4">
        <v>110.25</v>
      </c>
      <c r="F98" s="4">
        <v>104.680374</v>
      </c>
      <c r="H98">
        <f t="shared" si="3"/>
        <v>-1.0138962853591617E-2</v>
      </c>
      <c r="I98" s="22">
        <f t="shared" si="2"/>
        <v>-0.45110937982095328</v>
      </c>
    </row>
    <row r="99" spans="1:9" ht="15.5">
      <c r="A99" s="35">
        <v>44323</v>
      </c>
      <c r="B99" s="4">
        <v>110.849998</v>
      </c>
      <c r="C99" s="4">
        <v>112.349998</v>
      </c>
      <c r="D99" s="4">
        <v>109.650002</v>
      </c>
      <c r="E99" s="4">
        <v>111.449997</v>
      </c>
      <c r="F99" s="4">
        <v>105.81974</v>
      </c>
      <c r="H99">
        <f t="shared" si="3"/>
        <v>-4.4405047110789905E-3</v>
      </c>
      <c r="I99" s="22">
        <f t="shared" si="2"/>
        <v>-0.47602806672861614</v>
      </c>
    </row>
    <row r="100" spans="1:9" ht="15.5">
      <c r="A100" s="35">
        <v>44326</v>
      </c>
      <c r="B100" s="4">
        <v>113.849998</v>
      </c>
      <c r="C100" s="4">
        <v>114.949997</v>
      </c>
      <c r="D100" s="4">
        <v>112.5</v>
      </c>
      <c r="E100" s="4">
        <v>113.900002</v>
      </c>
      <c r="F100" s="4">
        <v>108.14598100000001</v>
      </c>
      <c r="H100">
        <f t="shared" si="3"/>
        <v>2.2878244281061749E-2</v>
      </c>
      <c r="I100" s="22">
        <f t="shared" si="2"/>
        <v>-0.34645094464614334</v>
      </c>
    </row>
    <row r="101" spans="1:9" ht="15.5">
      <c r="A101" s="35">
        <v>44327</v>
      </c>
      <c r="B101" s="4">
        <v>112.550003</v>
      </c>
      <c r="C101" s="4">
        <v>118.699997</v>
      </c>
      <c r="D101" s="4">
        <v>110.75</v>
      </c>
      <c r="E101" s="4">
        <v>118.099998</v>
      </c>
      <c r="F101" s="4">
        <v>112.133797</v>
      </c>
      <c r="H101">
        <f t="shared" si="3"/>
        <v>3.2102051230935874E-2</v>
      </c>
      <c r="I101" s="22">
        <f t="shared" si="2"/>
        <v>-0.15956079283867208</v>
      </c>
    </row>
    <row r="102" spans="1:9" ht="15.5">
      <c r="A102" s="35">
        <v>44328</v>
      </c>
      <c r="B102" s="4">
        <v>118.699997</v>
      </c>
      <c r="C102" s="4">
        <v>121.150002</v>
      </c>
      <c r="D102" s="4">
        <v>113.699997</v>
      </c>
      <c r="E102" s="4">
        <v>115.099998</v>
      </c>
      <c r="F102" s="4">
        <v>109.285355</v>
      </c>
      <c r="H102">
        <f t="shared" si="3"/>
        <v>2.0430187429172582E-2</v>
      </c>
      <c r="I102" s="22">
        <f t="shared" si="2"/>
        <v>-3.745897780425491E-2</v>
      </c>
    </row>
    <row r="103" spans="1:9" ht="15.5">
      <c r="A103" s="35">
        <v>44330</v>
      </c>
      <c r="B103" s="4">
        <v>116</v>
      </c>
      <c r="C103" s="4">
        <v>116</v>
      </c>
      <c r="D103" s="4">
        <v>111.550003</v>
      </c>
      <c r="E103" s="4">
        <v>112.949997</v>
      </c>
      <c r="F103" s="4">
        <v>107.243965</v>
      </c>
      <c r="H103">
        <f t="shared" si="3"/>
        <v>-4.3439272664630491E-2</v>
      </c>
      <c r="I103" s="22">
        <f t="shared" si="2"/>
        <v>-0.29412155262792977</v>
      </c>
    </row>
    <row r="104" spans="1:9" ht="15.5">
      <c r="A104" s="35">
        <v>44333</v>
      </c>
      <c r="B104" s="4">
        <v>113.949997</v>
      </c>
      <c r="C104" s="4">
        <v>115.400002</v>
      </c>
      <c r="D104" s="4">
        <v>112.25</v>
      </c>
      <c r="E104" s="4">
        <v>114.25</v>
      </c>
      <c r="F104" s="4">
        <v>108.478302</v>
      </c>
      <c r="H104">
        <f t="shared" si="3"/>
        <v>-5.1858197013430196E-3</v>
      </c>
      <c r="I104" s="22">
        <f t="shared" si="2"/>
        <v>-0.32402387724237752</v>
      </c>
    </row>
    <row r="105" spans="1:9" ht="15.5">
      <c r="A105" s="35">
        <v>44334</v>
      </c>
      <c r="B105" s="4">
        <v>115</v>
      </c>
      <c r="C105" s="4">
        <v>117.5</v>
      </c>
      <c r="D105" s="4">
        <v>114.300003</v>
      </c>
      <c r="E105" s="4">
        <v>116.099998</v>
      </c>
      <c r="F105" s="4">
        <v>110.23483299999999</v>
      </c>
      <c r="H105">
        <f t="shared" si="3"/>
        <v>1.8033962179192155E-2</v>
      </c>
      <c r="I105" s="22">
        <f t="shared" si="2"/>
        <v>-0.21936549190494126</v>
      </c>
    </row>
    <row r="106" spans="1:9" ht="15.5">
      <c r="A106" s="35">
        <v>44335</v>
      </c>
      <c r="B106" s="4">
        <v>114.5</v>
      </c>
      <c r="C106" s="4">
        <v>115.800003</v>
      </c>
      <c r="D106" s="4">
        <v>113.400002</v>
      </c>
      <c r="E106" s="4">
        <v>114.900002</v>
      </c>
      <c r="F106" s="4">
        <v>109.095467</v>
      </c>
      <c r="H106">
        <f t="shared" si="3"/>
        <v>-1.4573742538583343E-2</v>
      </c>
      <c r="I106" s="22">
        <f t="shared" si="2"/>
        <v>-0.30408887787887329</v>
      </c>
    </row>
    <row r="107" spans="1:9" ht="15.5">
      <c r="A107" s="35">
        <v>44336</v>
      </c>
      <c r="B107" s="4">
        <v>113.449997</v>
      </c>
      <c r="C107" s="4">
        <v>114.699997</v>
      </c>
      <c r="D107" s="4">
        <v>111.199997</v>
      </c>
      <c r="E107" s="4">
        <v>111.800003</v>
      </c>
      <c r="F107" s="4">
        <v>106.152069</v>
      </c>
      <c r="H107">
        <f t="shared" si="3"/>
        <v>-9.5445930654931028E-3</v>
      </c>
      <c r="I107" s="22">
        <f t="shared" si="2"/>
        <v>-0.35891028809997477</v>
      </c>
    </row>
    <row r="108" spans="1:9" ht="15.5">
      <c r="A108" s="35">
        <v>44337</v>
      </c>
      <c r="B108" s="4">
        <v>111.050003</v>
      </c>
      <c r="C108" s="4">
        <v>114.050003</v>
      </c>
      <c r="D108" s="4">
        <v>111.050003</v>
      </c>
      <c r="E108" s="4">
        <v>112.75</v>
      </c>
      <c r="F108" s="4">
        <v>107.05407700000001</v>
      </c>
      <c r="H108">
        <f t="shared" si="3"/>
        <v>-5.6830229454879382E-3</v>
      </c>
      <c r="I108" s="22">
        <f t="shared" si="2"/>
        <v>-0.39130428205569318</v>
      </c>
    </row>
    <row r="109" spans="1:9" ht="15.5">
      <c r="A109" s="35">
        <v>44340</v>
      </c>
      <c r="B109" s="4">
        <v>113.25</v>
      </c>
      <c r="C109" s="4">
        <v>113.949997</v>
      </c>
      <c r="D109" s="4">
        <v>110.849998</v>
      </c>
      <c r="E109" s="4">
        <v>113.050003</v>
      </c>
      <c r="F109" s="4">
        <v>107.338921</v>
      </c>
      <c r="H109">
        <f t="shared" si="3"/>
        <v>-8.7724567029288133E-4</v>
      </c>
      <c r="I109" s="22">
        <f t="shared" si="2"/>
        <v>-0.396288318461469</v>
      </c>
    </row>
    <row r="110" spans="1:9" ht="15.5">
      <c r="A110" s="35">
        <v>44341</v>
      </c>
      <c r="B110" s="4">
        <v>114.400002</v>
      </c>
      <c r="C110" s="4">
        <v>117.099998</v>
      </c>
      <c r="D110" s="4">
        <v>113.699997</v>
      </c>
      <c r="E110" s="4">
        <v>114.599998</v>
      </c>
      <c r="F110" s="4">
        <v>108.810608</v>
      </c>
      <c r="H110">
        <f t="shared" si="3"/>
        <v>2.7268524159895904E-2</v>
      </c>
      <c r="I110" s="22">
        <f t="shared" si="2"/>
        <v>-0.23930054110581919</v>
      </c>
    </row>
    <row r="111" spans="1:9" ht="15.5">
      <c r="A111" s="35">
        <v>44342</v>
      </c>
      <c r="B111" s="4">
        <v>115.400002</v>
      </c>
      <c r="C111" s="4">
        <v>115.400002</v>
      </c>
      <c r="D111" s="4">
        <v>113</v>
      </c>
      <c r="E111" s="4">
        <v>113.349998</v>
      </c>
      <c r="F111" s="4">
        <v>107.623756</v>
      </c>
      <c r="H111">
        <f t="shared" si="3"/>
        <v>-1.4623882119230687E-2</v>
      </c>
      <c r="I111" s="22">
        <f t="shared" si="2"/>
        <v>-0.32402387724237752</v>
      </c>
    </row>
    <row r="112" spans="1:9" ht="15.5">
      <c r="A112" s="35">
        <v>44343</v>
      </c>
      <c r="B112" s="4">
        <v>113</v>
      </c>
      <c r="C112" s="4">
        <v>113.650002</v>
      </c>
      <c r="D112" s="4">
        <v>111.300003</v>
      </c>
      <c r="E112" s="4">
        <v>111.849998</v>
      </c>
      <c r="F112" s="4">
        <v>106.199532</v>
      </c>
      <c r="H112">
        <f t="shared" si="3"/>
        <v>-1.5280803508581268E-2</v>
      </c>
      <c r="I112" s="22">
        <f t="shared" si="2"/>
        <v>-0.41123928141919741</v>
      </c>
    </row>
    <row r="113" spans="1:9" ht="15.5">
      <c r="A113" s="35">
        <v>44344</v>
      </c>
      <c r="B113" s="4">
        <v>113.199997</v>
      </c>
      <c r="C113" s="4">
        <v>115.550003</v>
      </c>
      <c r="D113" s="4">
        <v>111.849998</v>
      </c>
      <c r="E113" s="4">
        <v>112.349998</v>
      </c>
      <c r="F113" s="4">
        <v>106.674278</v>
      </c>
      <c r="H113">
        <f t="shared" si="3"/>
        <v>1.6579794786735876E-2</v>
      </c>
      <c r="I113" s="22">
        <f t="shared" si="2"/>
        <v>-0.31654822133270466</v>
      </c>
    </row>
    <row r="114" spans="1:9" ht="15.5">
      <c r="A114" s="35">
        <v>44347</v>
      </c>
      <c r="B114" s="4">
        <v>112.5</v>
      </c>
      <c r="C114" s="4">
        <v>114.349998</v>
      </c>
      <c r="D114" s="4">
        <v>111.400002</v>
      </c>
      <c r="E114" s="4">
        <v>113.650002</v>
      </c>
      <c r="F114" s="4">
        <v>107.908607</v>
      </c>
      <c r="H114">
        <f t="shared" si="3"/>
        <v>-1.0439459704547854E-2</v>
      </c>
      <c r="I114" s="22">
        <f t="shared" si="2"/>
        <v>-0.37635331909796477</v>
      </c>
    </row>
    <row r="115" spans="1:9" ht="15.5">
      <c r="A115" s="35">
        <v>44348</v>
      </c>
      <c r="B115" s="4">
        <v>114.349998</v>
      </c>
      <c r="C115" s="4">
        <v>118.449997</v>
      </c>
      <c r="D115" s="4">
        <v>114.199997</v>
      </c>
      <c r="E115" s="4">
        <v>117.599998</v>
      </c>
      <c r="F115" s="4">
        <v>111.659058</v>
      </c>
      <c r="H115">
        <f t="shared" si="3"/>
        <v>3.522700229902373E-2</v>
      </c>
      <c r="I115" s="22">
        <f t="shared" si="2"/>
        <v>-0.17202013629250351</v>
      </c>
    </row>
    <row r="116" spans="1:9" ht="15.5">
      <c r="A116" s="35">
        <v>44349</v>
      </c>
      <c r="B116" s="4">
        <v>118</v>
      </c>
      <c r="C116" s="4">
        <v>119.400002</v>
      </c>
      <c r="D116" s="4">
        <v>116</v>
      </c>
      <c r="E116" s="4">
        <v>117.75</v>
      </c>
      <c r="F116" s="4">
        <v>111.801483</v>
      </c>
      <c r="H116">
        <f t="shared" si="3"/>
        <v>7.9883124312684801E-3</v>
      </c>
      <c r="I116" s="22">
        <f t="shared" si="2"/>
        <v>-0.12467438198107483</v>
      </c>
    </row>
    <row r="117" spans="1:9" ht="15.5">
      <c r="A117" s="35">
        <v>44350</v>
      </c>
      <c r="B117" s="4">
        <v>118.800003</v>
      </c>
      <c r="C117" s="4">
        <v>123.800003</v>
      </c>
      <c r="D117" s="4">
        <v>118.449997</v>
      </c>
      <c r="E117" s="4">
        <v>122.5</v>
      </c>
      <c r="F117" s="4">
        <v>116.31152299999999</v>
      </c>
      <c r="H117">
        <f t="shared" si="3"/>
        <v>3.6188166774208316E-2</v>
      </c>
      <c r="I117" s="22">
        <f t="shared" si="2"/>
        <v>9.4610112643732078E-2</v>
      </c>
    </row>
    <row r="118" spans="1:9" ht="15.5">
      <c r="A118" s="35">
        <v>44351</v>
      </c>
      <c r="B118" s="4">
        <v>124.599998</v>
      </c>
      <c r="C118" s="4">
        <v>126.699997</v>
      </c>
      <c r="D118" s="4">
        <v>123.349998</v>
      </c>
      <c r="E118" s="4">
        <v>125.449997</v>
      </c>
      <c r="F118" s="4">
        <v>119.112495</v>
      </c>
      <c r="H118">
        <f t="shared" si="3"/>
        <v>2.3154679165984852E-2</v>
      </c>
      <c r="I118" s="22">
        <f t="shared" si="2"/>
        <v>0.23913819768393324</v>
      </c>
    </row>
    <row r="119" spans="1:9" ht="15.5">
      <c r="A119" s="35">
        <v>44354</v>
      </c>
      <c r="B119" s="4">
        <v>126.949997</v>
      </c>
      <c r="C119" s="4">
        <v>127.5</v>
      </c>
      <c r="D119" s="4">
        <v>124.900002</v>
      </c>
      <c r="E119" s="4">
        <v>125.150002</v>
      </c>
      <c r="F119" s="4">
        <v>118.82764400000001</v>
      </c>
      <c r="H119">
        <f t="shared" si="3"/>
        <v>6.2943009493671735E-3</v>
      </c>
      <c r="I119" s="22">
        <f t="shared" si="2"/>
        <v>0.27900824624831544</v>
      </c>
    </row>
    <row r="120" spans="1:9" ht="15.5">
      <c r="A120" s="35">
        <v>44355</v>
      </c>
      <c r="B120" s="4">
        <v>125.75</v>
      </c>
      <c r="C120" s="4">
        <v>125.900002</v>
      </c>
      <c r="D120" s="4">
        <v>122.650002</v>
      </c>
      <c r="E120" s="4">
        <v>124.800003</v>
      </c>
      <c r="F120" s="4">
        <v>118.495338</v>
      </c>
      <c r="H120">
        <f t="shared" si="3"/>
        <v>-1.2628407662556001E-2</v>
      </c>
      <c r="I120" s="22">
        <f t="shared" si="2"/>
        <v>0.199268547818542</v>
      </c>
    </row>
    <row r="121" spans="1:9" ht="15.5">
      <c r="A121" s="35">
        <v>44356</v>
      </c>
      <c r="B121" s="4">
        <v>127</v>
      </c>
      <c r="C121" s="4">
        <v>128</v>
      </c>
      <c r="D121" s="4">
        <v>123.050003</v>
      </c>
      <c r="E121" s="4">
        <v>124.050003</v>
      </c>
      <c r="F121" s="4">
        <v>117.783226</v>
      </c>
      <c r="H121">
        <f t="shared" si="3"/>
        <v>1.6542306983692238E-2</v>
      </c>
      <c r="I121" s="22">
        <f t="shared" si="2"/>
        <v>0.30392693315597824</v>
      </c>
    </row>
    <row r="122" spans="1:9" ht="15.5">
      <c r="A122" s="35">
        <v>44357</v>
      </c>
      <c r="B122" s="4">
        <v>123.75</v>
      </c>
      <c r="C122" s="4">
        <v>124.800003</v>
      </c>
      <c r="D122" s="4">
        <v>122.449997</v>
      </c>
      <c r="E122" s="4">
        <v>123.949997</v>
      </c>
      <c r="F122" s="4">
        <v>117.688271</v>
      </c>
      <c r="H122">
        <f t="shared" si="3"/>
        <v>-2.5317783945828596E-2</v>
      </c>
      <c r="I122" s="22">
        <f t="shared" si="2"/>
        <v>0.14444748645905775</v>
      </c>
    </row>
    <row r="123" spans="1:9" ht="15.5">
      <c r="A123" s="35">
        <v>44358</v>
      </c>
      <c r="B123" s="4">
        <v>123.949997</v>
      </c>
      <c r="C123" s="4">
        <v>126.599998</v>
      </c>
      <c r="D123" s="4">
        <v>122.5</v>
      </c>
      <c r="E123" s="4">
        <v>123.550003</v>
      </c>
      <c r="F123" s="4">
        <v>117.308487</v>
      </c>
      <c r="H123">
        <f t="shared" si="3"/>
        <v>1.4320013938498707E-2</v>
      </c>
      <c r="I123" s="22">
        <f t="shared" si="2"/>
        <v>0.23415451013977465</v>
      </c>
    </row>
    <row r="124" spans="1:9" ht="15.5">
      <c r="A124" s="35">
        <v>44361</v>
      </c>
      <c r="B124" s="4">
        <v>124.400002</v>
      </c>
      <c r="C124" s="4">
        <v>125.800003</v>
      </c>
      <c r="D124" s="4">
        <v>121.25</v>
      </c>
      <c r="E124" s="4">
        <v>124.800003</v>
      </c>
      <c r="F124" s="4">
        <v>118.495338</v>
      </c>
      <c r="H124">
        <f t="shared" si="3"/>
        <v>-6.3391257985707401E-3</v>
      </c>
      <c r="I124" s="22">
        <f t="shared" si="2"/>
        <v>0.19428486027438341</v>
      </c>
    </row>
    <row r="125" spans="1:9" ht="15.5">
      <c r="A125" s="35">
        <v>44362</v>
      </c>
      <c r="B125" s="4">
        <v>125.599998</v>
      </c>
      <c r="C125" s="4">
        <v>128.5</v>
      </c>
      <c r="D125" s="4">
        <v>124.849998</v>
      </c>
      <c r="E125" s="4">
        <v>125.349998</v>
      </c>
      <c r="F125" s="4">
        <v>119.01754</v>
      </c>
      <c r="H125">
        <f t="shared" si="3"/>
        <v>2.1235536221557907E-2</v>
      </c>
      <c r="I125" s="22">
        <f t="shared" si="2"/>
        <v>0.3288456200636411</v>
      </c>
    </row>
    <row r="126" spans="1:9" ht="15.5">
      <c r="A126" s="35">
        <v>44363</v>
      </c>
      <c r="B126" s="4">
        <v>127</v>
      </c>
      <c r="C126" s="4">
        <v>128.25</v>
      </c>
      <c r="D126" s="4">
        <v>126.099998</v>
      </c>
      <c r="E126" s="4">
        <v>126.699997</v>
      </c>
      <c r="F126" s="4">
        <v>120.299347</v>
      </c>
      <c r="H126">
        <f t="shared" si="3"/>
        <v>-1.9474202843955666E-3</v>
      </c>
      <c r="I126" s="22">
        <f t="shared" si="2"/>
        <v>0.31638627660980967</v>
      </c>
    </row>
    <row r="127" spans="1:9" ht="15.5">
      <c r="A127" s="35">
        <v>44364</v>
      </c>
      <c r="B127" s="4">
        <v>125.599998</v>
      </c>
      <c r="C127" s="4">
        <v>127</v>
      </c>
      <c r="D127" s="4">
        <v>123.5</v>
      </c>
      <c r="E127" s="4">
        <v>125.099998</v>
      </c>
      <c r="F127" s="4">
        <v>118.780174</v>
      </c>
      <c r="H127">
        <f t="shared" si="3"/>
        <v>-9.7943975922876979E-3</v>
      </c>
      <c r="I127" s="22">
        <f t="shared" si="2"/>
        <v>0.25408955934065258</v>
      </c>
    </row>
    <row r="128" spans="1:9" ht="15.5">
      <c r="A128" s="35">
        <v>44365</v>
      </c>
      <c r="B128" s="4">
        <v>124.550003</v>
      </c>
      <c r="C128" s="4">
        <v>124.550003</v>
      </c>
      <c r="D128" s="4">
        <v>118.900002</v>
      </c>
      <c r="E128" s="4">
        <v>120.25</v>
      </c>
      <c r="F128" s="4">
        <v>114.175186</v>
      </c>
      <c r="H128">
        <f t="shared" si="3"/>
        <v>-1.9479820663689907E-2</v>
      </c>
      <c r="I128" s="22">
        <f t="shared" si="2"/>
        <v>0.13198814300522635</v>
      </c>
    </row>
    <row r="129" spans="1:9" ht="15.5">
      <c r="A129" s="35">
        <v>44368</v>
      </c>
      <c r="B129" s="4">
        <v>119.400002</v>
      </c>
      <c r="C129" s="4">
        <v>122</v>
      </c>
      <c r="D129" s="4">
        <v>118.949997</v>
      </c>
      <c r="E129" s="4">
        <v>120.949997</v>
      </c>
      <c r="F129" s="4">
        <v>114.839821</v>
      </c>
      <c r="H129">
        <f t="shared" si="3"/>
        <v>-2.0686221061644736E-2</v>
      </c>
      <c r="I129" s="22">
        <f t="shared" si="2"/>
        <v>4.9026902640242464E-3</v>
      </c>
    </row>
    <row r="130" spans="1:9" ht="15.5">
      <c r="A130" s="35">
        <v>44369</v>
      </c>
      <c r="B130" s="4">
        <v>122.699997</v>
      </c>
      <c r="C130" s="4">
        <v>124.199997</v>
      </c>
      <c r="D130" s="4">
        <v>121.5</v>
      </c>
      <c r="E130" s="4">
        <v>122.050003</v>
      </c>
      <c r="F130" s="4">
        <v>115.88426200000001</v>
      </c>
      <c r="H130">
        <f t="shared" si="3"/>
        <v>1.7872100611532195E-2</v>
      </c>
      <c r="I130" s="22">
        <f t="shared" si="2"/>
        <v>0.11454476314561908</v>
      </c>
    </row>
    <row r="131" spans="1:9" ht="15.5">
      <c r="A131" s="35">
        <v>44370</v>
      </c>
      <c r="B131" s="4">
        <v>123.5</v>
      </c>
      <c r="C131" s="4">
        <v>124.400002</v>
      </c>
      <c r="D131" s="4">
        <v>121.75</v>
      </c>
      <c r="E131" s="4">
        <v>123.349998</v>
      </c>
      <c r="F131" s="4">
        <v>117.118576</v>
      </c>
      <c r="H131">
        <f t="shared" si="3"/>
        <v>1.6090510374607541E-3</v>
      </c>
      <c r="I131" s="22">
        <f t="shared" ref="I131:I194" si="4">STANDARDIZE(C131,$H$249,$H$250^0.5)</f>
        <v>0.12451248709555351</v>
      </c>
    </row>
    <row r="132" spans="1:9" ht="15.5">
      <c r="A132" s="35">
        <v>44371</v>
      </c>
      <c r="B132" s="4">
        <v>124.449997</v>
      </c>
      <c r="C132" s="4">
        <v>124.449997</v>
      </c>
      <c r="D132" s="4">
        <v>121.349998</v>
      </c>
      <c r="E132" s="4">
        <v>122</v>
      </c>
      <c r="F132" s="4">
        <v>115.836777</v>
      </c>
      <c r="H132">
        <f t="shared" ref="H132:H195" si="5">LN(C132/C131)</f>
        <v>4.0180832528465769E-4</v>
      </c>
      <c r="I132" s="22">
        <f t="shared" si="4"/>
        <v>0.12700410659945049</v>
      </c>
    </row>
    <row r="133" spans="1:9" ht="15.5">
      <c r="A133" s="35">
        <v>44372</v>
      </c>
      <c r="B133" s="4">
        <v>122.949997</v>
      </c>
      <c r="C133" s="4">
        <v>124.949997</v>
      </c>
      <c r="D133" s="4">
        <v>120.349998</v>
      </c>
      <c r="E133" s="4">
        <v>120.900002</v>
      </c>
      <c r="F133" s="4">
        <v>114.792351</v>
      </c>
      <c r="H133">
        <f t="shared" si="5"/>
        <v>4.0096285638233087E-3</v>
      </c>
      <c r="I133" s="22">
        <f t="shared" si="4"/>
        <v>0.15192279350711332</v>
      </c>
    </row>
    <row r="134" spans="1:9" ht="15.5">
      <c r="A134" s="35">
        <v>44375</v>
      </c>
      <c r="B134" s="4">
        <v>122.550003</v>
      </c>
      <c r="C134" s="4">
        <v>124.5</v>
      </c>
      <c r="D134" s="4">
        <v>121.800003</v>
      </c>
      <c r="E134" s="4">
        <v>122.349998</v>
      </c>
      <c r="F134" s="4">
        <v>116.16909800000001</v>
      </c>
      <c r="H134">
        <f t="shared" si="5"/>
        <v>-3.6079173665949284E-3</v>
      </c>
      <c r="I134" s="22">
        <f t="shared" si="4"/>
        <v>0.12949612480233841</v>
      </c>
    </row>
    <row r="135" spans="1:9" ht="15.5">
      <c r="A135" s="35">
        <v>44376</v>
      </c>
      <c r="B135" s="4">
        <v>121.800003</v>
      </c>
      <c r="C135" s="4">
        <v>122.449997</v>
      </c>
      <c r="D135" s="4">
        <v>119.099998</v>
      </c>
      <c r="E135" s="4">
        <v>119.400002</v>
      </c>
      <c r="F135" s="4">
        <v>113.368134</v>
      </c>
      <c r="H135">
        <f t="shared" si="5"/>
        <v>-1.6602957006381733E-2</v>
      </c>
      <c r="I135" s="22">
        <f t="shared" si="4"/>
        <v>2.732935896879916E-2</v>
      </c>
    </row>
    <row r="136" spans="1:9" ht="15.5">
      <c r="A136" s="35">
        <v>44377</v>
      </c>
      <c r="B136" s="4">
        <v>120.349998</v>
      </c>
      <c r="C136" s="4">
        <v>120.949997</v>
      </c>
      <c r="D136" s="4">
        <v>117.050003</v>
      </c>
      <c r="E136" s="4">
        <v>117.699997</v>
      </c>
      <c r="F136" s="4">
        <v>111.75400500000001</v>
      </c>
      <c r="H136">
        <f t="shared" si="5"/>
        <v>-1.23255466459825E-2</v>
      </c>
      <c r="I136" s="22">
        <f t="shared" si="4"/>
        <v>-4.7426701754189338E-2</v>
      </c>
    </row>
    <row r="137" spans="1:9" ht="15.5">
      <c r="A137" s="35">
        <v>44378</v>
      </c>
      <c r="B137" s="4">
        <v>117.75</v>
      </c>
      <c r="C137" s="4">
        <v>119.75</v>
      </c>
      <c r="D137" s="4">
        <v>117.300003</v>
      </c>
      <c r="E137" s="4">
        <v>118.849998</v>
      </c>
      <c r="F137" s="4">
        <v>112.84590900000001</v>
      </c>
      <c r="H137">
        <f t="shared" si="5"/>
        <v>-9.9709759613734912E-3</v>
      </c>
      <c r="I137" s="22">
        <f t="shared" si="4"/>
        <v>-0.10723140082045851</v>
      </c>
    </row>
    <row r="138" spans="1:9" ht="15.5">
      <c r="A138" s="35">
        <v>44379</v>
      </c>
      <c r="B138" s="4">
        <v>120</v>
      </c>
      <c r="C138" s="4">
        <v>120.849998</v>
      </c>
      <c r="D138" s="4">
        <v>118</v>
      </c>
      <c r="E138" s="4">
        <v>118.449997</v>
      </c>
      <c r="F138" s="4">
        <v>112.46611799999999</v>
      </c>
      <c r="H138">
        <f t="shared" si="5"/>
        <v>9.1438543090257875E-3</v>
      </c>
      <c r="I138" s="22">
        <f t="shared" si="4"/>
        <v>-5.2410389298347931E-2</v>
      </c>
    </row>
    <row r="139" spans="1:9" ht="15.5">
      <c r="A139" s="35">
        <v>44382</v>
      </c>
      <c r="B139" s="4">
        <v>119.150002</v>
      </c>
      <c r="C139" s="4">
        <v>121.449997</v>
      </c>
      <c r="D139" s="4">
        <v>118.900002</v>
      </c>
      <c r="E139" s="4">
        <v>120.949997</v>
      </c>
      <c r="F139" s="4">
        <v>114.839821</v>
      </c>
      <c r="H139">
        <f t="shared" si="5"/>
        <v>4.9525401466075491E-3</v>
      </c>
      <c r="I139" s="22">
        <f t="shared" si="4"/>
        <v>-2.2508014846526505E-2</v>
      </c>
    </row>
    <row r="140" spans="1:9" ht="15.5">
      <c r="A140" s="35">
        <v>44383</v>
      </c>
      <c r="B140" s="4">
        <v>123</v>
      </c>
      <c r="C140" s="4">
        <v>125</v>
      </c>
      <c r="D140" s="4">
        <v>121.050003</v>
      </c>
      <c r="E140" s="4">
        <v>121.5</v>
      </c>
      <c r="F140" s="4">
        <v>115.362038</v>
      </c>
      <c r="H140">
        <f t="shared" si="5"/>
        <v>2.881110655564327E-2</v>
      </c>
      <c r="I140" s="22">
        <f t="shared" si="4"/>
        <v>0.15441481171000127</v>
      </c>
    </row>
    <row r="141" spans="1:9" ht="15.5">
      <c r="A141" s="35">
        <v>44384</v>
      </c>
      <c r="B141" s="4">
        <v>119.900002</v>
      </c>
      <c r="C141" s="4">
        <v>120.400002</v>
      </c>
      <c r="D141" s="4">
        <v>117.800003</v>
      </c>
      <c r="E141" s="4">
        <v>119.900002</v>
      </c>
      <c r="F141" s="4">
        <v>113.842873</v>
      </c>
      <c r="H141">
        <f t="shared" si="5"/>
        <v>-3.7494187816284864E-2</v>
      </c>
      <c r="I141" s="22">
        <f t="shared" si="4"/>
        <v>-7.4837008165749161E-2</v>
      </c>
    </row>
    <row r="142" spans="1:9" ht="15.5">
      <c r="A142" s="35">
        <v>44385</v>
      </c>
      <c r="B142" s="4">
        <v>119.400002</v>
      </c>
      <c r="C142" s="4">
        <v>119.400002</v>
      </c>
      <c r="D142" s="4">
        <v>116.849998</v>
      </c>
      <c r="E142" s="4">
        <v>117.050003</v>
      </c>
      <c r="F142" s="4">
        <v>111.136848</v>
      </c>
      <c r="H142">
        <f t="shared" si="5"/>
        <v>-8.3403317770959166E-3</v>
      </c>
      <c r="I142" s="22">
        <f t="shared" si="4"/>
        <v>-0.12467438198107483</v>
      </c>
    </row>
    <row r="143" spans="1:9" ht="15.5">
      <c r="A143" s="35">
        <v>44386</v>
      </c>
      <c r="B143" s="4">
        <v>117.099998</v>
      </c>
      <c r="C143" s="4">
        <v>118.650002</v>
      </c>
      <c r="D143" s="4">
        <v>116.599998</v>
      </c>
      <c r="E143" s="4">
        <v>117.900002</v>
      </c>
      <c r="F143" s="4">
        <v>111.943909</v>
      </c>
      <c r="H143">
        <f t="shared" si="5"/>
        <v>-6.3012179708478878E-3</v>
      </c>
      <c r="I143" s="22">
        <f t="shared" si="4"/>
        <v>-0.16205241234256909</v>
      </c>
    </row>
    <row r="144" spans="1:9" ht="15.5">
      <c r="A144" s="35">
        <v>44389</v>
      </c>
      <c r="B144" s="4">
        <v>119</v>
      </c>
      <c r="C144" s="4">
        <v>119.349998</v>
      </c>
      <c r="D144" s="4">
        <v>118</v>
      </c>
      <c r="E144" s="4">
        <v>118.550003</v>
      </c>
      <c r="F144" s="4">
        <v>112.56107299999999</v>
      </c>
      <c r="H144">
        <f t="shared" si="5"/>
        <v>5.8823362893304539E-3</v>
      </c>
      <c r="I144" s="22">
        <f t="shared" si="4"/>
        <v>-0.12716645002133645</v>
      </c>
    </row>
    <row r="145" spans="1:9" ht="15.5">
      <c r="A145" s="35">
        <v>44390</v>
      </c>
      <c r="B145" s="4">
        <v>119</v>
      </c>
      <c r="C145" s="4">
        <v>120.800003</v>
      </c>
      <c r="D145" s="4">
        <v>118.599998</v>
      </c>
      <c r="E145" s="4">
        <v>120.400002</v>
      </c>
      <c r="F145" s="4">
        <v>114.317604</v>
      </c>
      <c r="H145">
        <f t="shared" si="5"/>
        <v>1.2075974307748536E-2</v>
      </c>
      <c r="I145" s="22">
        <f t="shared" si="4"/>
        <v>-5.4902008802244918E-2</v>
      </c>
    </row>
    <row r="146" spans="1:9" ht="15.5">
      <c r="A146" s="35">
        <v>44391</v>
      </c>
      <c r="B146" s="4">
        <v>120.300003</v>
      </c>
      <c r="C146" s="4">
        <v>121.75</v>
      </c>
      <c r="D146" s="4">
        <v>120.099998</v>
      </c>
      <c r="E146" s="4">
        <v>120.800003</v>
      </c>
      <c r="F146" s="4">
        <v>114.697411</v>
      </c>
      <c r="H146">
        <f t="shared" si="5"/>
        <v>7.8334516275477169E-3</v>
      </c>
      <c r="I146" s="22">
        <f t="shared" si="4"/>
        <v>-7.5566531898071708E-3</v>
      </c>
    </row>
    <row r="147" spans="1:9" ht="15.5">
      <c r="A147" s="35">
        <v>44392</v>
      </c>
      <c r="B147" s="4">
        <v>119.199997</v>
      </c>
      <c r="C147" s="4">
        <v>119.400002</v>
      </c>
      <c r="D147" s="4">
        <v>116.199997</v>
      </c>
      <c r="E147" s="4">
        <v>116.900002</v>
      </c>
      <c r="F147" s="4">
        <v>110.99443100000001</v>
      </c>
      <c r="H147">
        <f t="shared" si="5"/>
        <v>-1.9490544253778826E-2</v>
      </c>
      <c r="I147" s="22">
        <f t="shared" si="4"/>
        <v>-0.12467438198107483</v>
      </c>
    </row>
    <row r="148" spans="1:9" ht="15.5">
      <c r="A148" s="35">
        <v>44393</v>
      </c>
      <c r="B148" s="4">
        <v>117.199997</v>
      </c>
      <c r="C148" s="4">
        <v>117.400002</v>
      </c>
      <c r="D148" s="4">
        <v>115.75</v>
      </c>
      <c r="E148" s="4">
        <v>116.800003</v>
      </c>
      <c r="F148" s="4">
        <v>110.899483</v>
      </c>
      <c r="H148">
        <f t="shared" si="5"/>
        <v>-1.6892293279149234E-2</v>
      </c>
      <c r="I148" s="22">
        <f t="shared" si="4"/>
        <v>-0.22434912961172618</v>
      </c>
    </row>
    <row r="149" spans="1:9" ht="15.5">
      <c r="A149" s="35">
        <v>44396</v>
      </c>
      <c r="B149" s="4">
        <v>114.800003</v>
      </c>
      <c r="C149" s="4">
        <v>116.550003</v>
      </c>
      <c r="D149" s="4">
        <v>114.199997</v>
      </c>
      <c r="E149" s="4">
        <v>114.599998</v>
      </c>
      <c r="F149" s="4">
        <v>108.810608</v>
      </c>
      <c r="H149">
        <f t="shared" si="5"/>
        <v>-7.2665332079794439E-3</v>
      </c>
      <c r="I149" s="22">
        <f t="shared" si="4"/>
        <v>-0.266710847517379</v>
      </c>
    </row>
    <row r="150" spans="1:9" ht="15.5">
      <c r="A150" s="35">
        <v>44397</v>
      </c>
      <c r="B150" s="4">
        <v>112.050003</v>
      </c>
      <c r="C150" s="4">
        <v>113.25</v>
      </c>
      <c r="D150" s="4">
        <v>111.599998</v>
      </c>
      <c r="E150" s="4">
        <v>112.599998</v>
      </c>
      <c r="F150" s="4">
        <v>106.911644</v>
      </c>
      <c r="H150">
        <f t="shared" si="5"/>
        <v>-2.8722626858648164E-2</v>
      </c>
      <c r="I150" s="22">
        <f t="shared" si="4"/>
        <v>-0.43117433062007537</v>
      </c>
    </row>
    <row r="151" spans="1:9" ht="15.5">
      <c r="A151" s="35">
        <v>44399</v>
      </c>
      <c r="B151" s="4">
        <v>114.400002</v>
      </c>
      <c r="C151" s="4">
        <v>115.800003</v>
      </c>
      <c r="D151" s="4">
        <v>113.949997</v>
      </c>
      <c r="E151" s="4">
        <v>115.5</v>
      </c>
      <c r="F151" s="4">
        <v>109.66514599999999</v>
      </c>
      <c r="H151">
        <f t="shared" si="5"/>
        <v>2.2266826682487001E-2</v>
      </c>
      <c r="I151" s="22">
        <f t="shared" si="4"/>
        <v>-0.30408887787887329</v>
      </c>
    </row>
    <row r="152" spans="1:9" ht="15.5">
      <c r="A152" s="35">
        <v>44400</v>
      </c>
      <c r="B152" s="4">
        <v>115.5</v>
      </c>
      <c r="C152" s="4">
        <v>116.75</v>
      </c>
      <c r="D152" s="4">
        <v>114.75</v>
      </c>
      <c r="E152" s="4">
        <v>115.300003</v>
      </c>
      <c r="F152" s="4">
        <v>109.475258</v>
      </c>
      <c r="H152">
        <f t="shared" si="5"/>
        <v>8.1703055033762878E-3</v>
      </c>
      <c r="I152" s="22">
        <f t="shared" si="4"/>
        <v>-0.25674352226643549</v>
      </c>
    </row>
    <row r="153" spans="1:9" ht="15.5">
      <c r="A153" s="35">
        <v>44403</v>
      </c>
      <c r="B153" s="4">
        <v>114.849998</v>
      </c>
      <c r="C153" s="4">
        <v>115.599998</v>
      </c>
      <c r="D153" s="4">
        <v>114.099998</v>
      </c>
      <c r="E153" s="4">
        <v>114.550003</v>
      </c>
      <c r="F153" s="4">
        <v>108.76314499999999</v>
      </c>
      <c r="H153">
        <f t="shared" si="5"/>
        <v>-9.8989576117678203E-3</v>
      </c>
      <c r="I153" s="22">
        <f t="shared" si="4"/>
        <v>-0.31405660182880768</v>
      </c>
    </row>
    <row r="154" spans="1:9" ht="15.5">
      <c r="A154" s="35">
        <v>44404</v>
      </c>
      <c r="B154" s="4">
        <v>115.349998</v>
      </c>
      <c r="C154" s="4">
        <v>115.900002</v>
      </c>
      <c r="D154" s="4">
        <v>114</v>
      </c>
      <c r="E154" s="4">
        <v>114.650002</v>
      </c>
      <c r="F154" s="4">
        <v>108.858093</v>
      </c>
      <c r="H154">
        <f t="shared" si="5"/>
        <v>2.5918286647223796E-3</v>
      </c>
      <c r="I154" s="22">
        <f t="shared" si="4"/>
        <v>-0.29910519033471467</v>
      </c>
    </row>
    <row r="155" spans="1:9" ht="15.5">
      <c r="A155" s="35">
        <v>44405</v>
      </c>
      <c r="B155" s="4">
        <v>114.900002</v>
      </c>
      <c r="C155" s="4">
        <v>115.199997</v>
      </c>
      <c r="D155" s="4">
        <v>113.449997</v>
      </c>
      <c r="E155" s="4">
        <v>114.349998</v>
      </c>
      <c r="F155" s="4">
        <v>108.57324199999999</v>
      </c>
      <c r="H155">
        <f t="shared" si="5"/>
        <v>-6.0580453818374382E-3</v>
      </c>
      <c r="I155" s="22">
        <f t="shared" si="4"/>
        <v>-0.33399160119231192</v>
      </c>
    </row>
    <row r="156" spans="1:9" ht="15.5">
      <c r="A156" s="35">
        <v>44406</v>
      </c>
      <c r="B156" s="4">
        <v>114.300003</v>
      </c>
      <c r="C156" s="4">
        <v>115.800003</v>
      </c>
      <c r="D156" s="4">
        <v>113.300003</v>
      </c>
      <c r="E156" s="4">
        <v>114.75</v>
      </c>
      <c r="F156" s="4">
        <v>108.953041</v>
      </c>
      <c r="H156">
        <f t="shared" si="5"/>
        <v>5.1948688255064601E-3</v>
      </c>
      <c r="I156" s="22">
        <f t="shared" si="4"/>
        <v>-0.30408887787887329</v>
      </c>
    </row>
    <row r="157" spans="1:9" ht="15.5">
      <c r="A157" s="35">
        <v>44407</v>
      </c>
      <c r="B157" s="4">
        <v>114.300003</v>
      </c>
      <c r="C157" s="4">
        <v>116.75</v>
      </c>
      <c r="D157" s="4">
        <v>113.800003</v>
      </c>
      <c r="E157" s="4">
        <v>115.300003</v>
      </c>
      <c r="F157" s="4">
        <v>109.475258</v>
      </c>
      <c r="H157">
        <f t="shared" si="5"/>
        <v>8.1703055033762878E-3</v>
      </c>
      <c r="I157" s="22">
        <f t="shared" si="4"/>
        <v>-0.25674352226643549</v>
      </c>
    </row>
    <row r="158" spans="1:9" ht="15.5">
      <c r="A158" s="35">
        <v>44410</v>
      </c>
      <c r="B158" s="4">
        <v>114.949997</v>
      </c>
      <c r="C158" s="4">
        <v>117.5</v>
      </c>
      <c r="D158" s="4">
        <v>114.800003</v>
      </c>
      <c r="E158" s="4">
        <v>117.099998</v>
      </c>
      <c r="F158" s="4">
        <v>111.184319</v>
      </c>
      <c r="H158">
        <f t="shared" si="5"/>
        <v>6.4034370352070071E-3</v>
      </c>
      <c r="I158" s="22">
        <f t="shared" si="4"/>
        <v>-0.21936549190494126</v>
      </c>
    </row>
    <row r="159" spans="1:9" ht="15.5">
      <c r="A159" s="35">
        <v>44411</v>
      </c>
      <c r="B159" s="4">
        <v>116.150002</v>
      </c>
      <c r="C159" s="4">
        <v>118.199997</v>
      </c>
      <c r="D159" s="4">
        <v>115.150002</v>
      </c>
      <c r="E159" s="4">
        <v>117.900002</v>
      </c>
      <c r="F159" s="4">
        <v>111.943909</v>
      </c>
      <c r="H159">
        <f t="shared" si="5"/>
        <v>5.9397460070732648E-3</v>
      </c>
      <c r="I159" s="22">
        <f t="shared" si="4"/>
        <v>-0.18447947974633494</v>
      </c>
    </row>
    <row r="160" spans="1:9" ht="15.5">
      <c r="A160" s="35">
        <v>44412</v>
      </c>
      <c r="B160" s="4">
        <v>117.699997</v>
      </c>
      <c r="C160" s="4">
        <v>118.5</v>
      </c>
      <c r="D160" s="4">
        <v>116.599998</v>
      </c>
      <c r="E160" s="4">
        <v>117.349998</v>
      </c>
      <c r="F160" s="4">
        <v>111.421684</v>
      </c>
      <c r="H160">
        <f t="shared" si="5"/>
        <v>2.5348809838990813E-3</v>
      </c>
      <c r="I160" s="22">
        <f t="shared" si="4"/>
        <v>-0.1695281180896156</v>
      </c>
    </row>
    <row r="161" spans="1:9" ht="15.5">
      <c r="A161" s="35">
        <v>44413</v>
      </c>
      <c r="B161" s="4">
        <v>116.199997</v>
      </c>
      <c r="C161" s="4">
        <v>117.25</v>
      </c>
      <c r="D161" s="4">
        <v>114.699997</v>
      </c>
      <c r="E161" s="4">
        <v>116.849998</v>
      </c>
      <c r="F161" s="4">
        <v>110.946945</v>
      </c>
      <c r="H161">
        <f t="shared" si="5"/>
        <v>-1.0604553248797112E-2</v>
      </c>
      <c r="I161" s="22">
        <f t="shared" si="4"/>
        <v>-0.23182483535877269</v>
      </c>
    </row>
    <row r="162" spans="1:9" ht="15.5">
      <c r="A162" s="35">
        <v>44414</v>
      </c>
      <c r="B162" s="4">
        <v>116.150002</v>
      </c>
      <c r="C162" s="4">
        <v>118.199997</v>
      </c>
      <c r="D162" s="4">
        <v>116.150002</v>
      </c>
      <c r="E162" s="4">
        <v>116.650002</v>
      </c>
      <c r="F162" s="4">
        <v>110.757057</v>
      </c>
      <c r="H162">
        <f t="shared" si="5"/>
        <v>8.0696722648981208E-3</v>
      </c>
      <c r="I162" s="22">
        <f t="shared" si="4"/>
        <v>-0.18447947974633494</v>
      </c>
    </row>
    <row r="163" spans="1:9" ht="15.5">
      <c r="A163" s="35">
        <v>44417</v>
      </c>
      <c r="B163" s="4">
        <v>116</v>
      </c>
      <c r="C163" s="4">
        <v>117</v>
      </c>
      <c r="D163" s="4">
        <v>114.300003</v>
      </c>
      <c r="E163" s="4">
        <v>115</v>
      </c>
      <c r="F163" s="4">
        <v>109.190414</v>
      </c>
      <c r="H163">
        <f t="shared" si="5"/>
        <v>-1.0204144793530656E-2</v>
      </c>
      <c r="I163" s="22">
        <f t="shared" si="4"/>
        <v>-0.24428417881260409</v>
      </c>
    </row>
    <row r="164" spans="1:9" ht="15.5">
      <c r="A164" s="35">
        <v>44418</v>
      </c>
      <c r="B164" s="4">
        <v>115.099998</v>
      </c>
      <c r="C164" s="4">
        <v>115.699997</v>
      </c>
      <c r="D164" s="4">
        <v>113.900002</v>
      </c>
      <c r="E164" s="4">
        <v>114.849998</v>
      </c>
      <c r="F164" s="4">
        <v>109.04798099999999</v>
      </c>
      <c r="H164">
        <f t="shared" si="5"/>
        <v>-1.1173326527252685E-2</v>
      </c>
      <c r="I164" s="22">
        <f t="shared" si="4"/>
        <v>-0.30907291428464911</v>
      </c>
    </row>
    <row r="165" spans="1:9" ht="15.5">
      <c r="A165" s="35">
        <v>44419</v>
      </c>
      <c r="B165" s="4">
        <v>115.5</v>
      </c>
      <c r="C165" s="4">
        <v>117.300003</v>
      </c>
      <c r="D165" s="4">
        <v>114.849998</v>
      </c>
      <c r="E165" s="4">
        <v>117</v>
      </c>
      <c r="F165" s="4">
        <v>111.089371</v>
      </c>
      <c r="H165">
        <f t="shared" si="5"/>
        <v>1.3734172964373514E-2</v>
      </c>
      <c r="I165" s="22">
        <f t="shared" si="4"/>
        <v>-0.22933281715588477</v>
      </c>
    </row>
    <row r="166" spans="1:9" ht="15.5">
      <c r="A166" s="35">
        <v>44420</v>
      </c>
      <c r="B166" s="4">
        <v>116.099998</v>
      </c>
      <c r="C166" s="4">
        <v>117.900002</v>
      </c>
      <c r="D166" s="4">
        <v>115.300003</v>
      </c>
      <c r="E166" s="4">
        <v>116.25</v>
      </c>
      <c r="F166" s="4">
        <v>110.377258</v>
      </c>
      <c r="H166">
        <f t="shared" si="5"/>
        <v>5.102043271976533E-3</v>
      </c>
      <c r="I166" s="22">
        <f t="shared" si="4"/>
        <v>-0.19943044270406332</v>
      </c>
    </row>
    <row r="167" spans="1:9" ht="15.5">
      <c r="A167" s="35">
        <v>44421</v>
      </c>
      <c r="B167" s="4">
        <v>116.800003</v>
      </c>
      <c r="C167" s="4">
        <v>116.949997</v>
      </c>
      <c r="D167" s="4">
        <v>115.349998</v>
      </c>
      <c r="E167" s="4">
        <v>116.099998</v>
      </c>
      <c r="F167" s="4">
        <v>110.23483299999999</v>
      </c>
      <c r="H167">
        <f t="shared" si="5"/>
        <v>-8.090357128653863E-3</v>
      </c>
      <c r="I167" s="22">
        <f t="shared" si="4"/>
        <v>-0.24677619701549203</v>
      </c>
    </row>
    <row r="168" spans="1:9" ht="15.5">
      <c r="A168" s="35">
        <v>44424</v>
      </c>
      <c r="B168" s="4">
        <v>116.900002</v>
      </c>
      <c r="C168" s="4">
        <v>118.349998</v>
      </c>
      <c r="D168" s="4">
        <v>114.699997</v>
      </c>
      <c r="E168" s="4">
        <v>115.5</v>
      </c>
      <c r="F168" s="4">
        <v>109.66514599999999</v>
      </c>
      <c r="H168">
        <f t="shared" si="5"/>
        <v>1.1899851682764868E-2</v>
      </c>
      <c r="I168" s="22">
        <f t="shared" si="4"/>
        <v>-0.17700382383666211</v>
      </c>
    </row>
    <row r="169" spans="1:9" ht="15.5">
      <c r="A169" s="35">
        <v>44425</v>
      </c>
      <c r="B169" s="4">
        <v>116</v>
      </c>
      <c r="C169" s="4">
        <v>116</v>
      </c>
      <c r="D169" s="4">
        <v>112.699997</v>
      </c>
      <c r="E169" s="4">
        <v>113.849998</v>
      </c>
      <c r="F169" s="4">
        <v>108.09850299999999</v>
      </c>
      <c r="H169">
        <f t="shared" si="5"/>
        <v>-2.0056127954599837E-2</v>
      </c>
      <c r="I169" s="22">
        <f t="shared" si="4"/>
        <v>-0.29412155262792977</v>
      </c>
    </row>
    <row r="170" spans="1:9" ht="15.5">
      <c r="A170" s="35">
        <v>44426</v>
      </c>
      <c r="B170" s="4">
        <v>113.900002</v>
      </c>
      <c r="C170" s="4">
        <v>115.25</v>
      </c>
      <c r="D170" s="4">
        <v>112.900002</v>
      </c>
      <c r="E170" s="4">
        <v>113.199997</v>
      </c>
      <c r="F170" s="4">
        <v>107.48133900000001</v>
      </c>
      <c r="H170">
        <f t="shared" si="5"/>
        <v>-6.4865092296067734E-3</v>
      </c>
      <c r="I170" s="22">
        <f t="shared" si="4"/>
        <v>-0.331499582989424</v>
      </c>
    </row>
    <row r="171" spans="1:9" ht="15.5">
      <c r="A171" s="35">
        <v>44428</v>
      </c>
      <c r="B171" s="4">
        <v>110.650002</v>
      </c>
      <c r="C171" s="4">
        <v>111.75</v>
      </c>
      <c r="D171" s="4">
        <v>108.5</v>
      </c>
      <c r="E171" s="4">
        <v>110.199997</v>
      </c>
      <c r="F171" s="4">
        <v>104.63288900000001</v>
      </c>
      <c r="H171">
        <f t="shared" si="5"/>
        <v>-3.0839448383079702E-2</v>
      </c>
      <c r="I171" s="22">
        <f t="shared" si="4"/>
        <v>-0.50593039134306383</v>
      </c>
    </row>
    <row r="172" spans="1:9" ht="15.5">
      <c r="A172" s="35">
        <v>44431</v>
      </c>
      <c r="B172" s="4">
        <v>110.349998</v>
      </c>
      <c r="C172" s="4">
        <v>112</v>
      </c>
      <c r="D172" s="4">
        <v>108.5</v>
      </c>
      <c r="E172" s="4">
        <v>111.75</v>
      </c>
      <c r="F172" s="4">
        <v>106.104591</v>
      </c>
      <c r="H172">
        <f t="shared" si="5"/>
        <v>2.2346378014163628E-3</v>
      </c>
      <c r="I172" s="22">
        <f t="shared" si="4"/>
        <v>-0.49347104788923246</v>
      </c>
    </row>
    <row r="173" spans="1:9" ht="15.5">
      <c r="A173" s="35">
        <v>44432</v>
      </c>
      <c r="B173" s="4">
        <v>113.150002</v>
      </c>
      <c r="C173" s="4">
        <v>115.199997</v>
      </c>
      <c r="D173" s="4">
        <v>112.099998</v>
      </c>
      <c r="E173" s="4">
        <v>113.199997</v>
      </c>
      <c r="F173" s="4">
        <v>107.48133900000001</v>
      </c>
      <c r="H173">
        <f t="shared" si="5"/>
        <v>2.8170850925029189E-2</v>
      </c>
      <c r="I173" s="22">
        <f t="shared" si="4"/>
        <v>-0.33399160119231192</v>
      </c>
    </row>
    <row r="174" spans="1:9" ht="15.5">
      <c r="A174" s="35">
        <v>44433</v>
      </c>
      <c r="B174" s="4">
        <v>113.5</v>
      </c>
      <c r="C174" s="4">
        <v>117.199997</v>
      </c>
      <c r="D174" s="4">
        <v>113.300003</v>
      </c>
      <c r="E174" s="4">
        <v>115.650002</v>
      </c>
      <c r="F174" s="4">
        <v>109.807571</v>
      </c>
      <c r="H174">
        <f t="shared" si="5"/>
        <v>1.7212129325518327E-2</v>
      </c>
      <c r="I174" s="22">
        <f t="shared" si="4"/>
        <v>-0.2343168535616606</v>
      </c>
    </row>
    <row r="175" spans="1:9" ht="15.5">
      <c r="A175" s="35">
        <v>44434</v>
      </c>
      <c r="B175" s="4">
        <v>115.599998</v>
      </c>
      <c r="C175" s="4">
        <v>116.25</v>
      </c>
      <c r="D175" s="4">
        <v>114.400002</v>
      </c>
      <c r="E175" s="4">
        <v>115.550003</v>
      </c>
      <c r="F175" s="4">
        <v>109.71262400000001</v>
      </c>
      <c r="H175">
        <f t="shared" si="5"/>
        <v>-8.1388070781765083E-3</v>
      </c>
      <c r="I175" s="22">
        <f t="shared" si="4"/>
        <v>-0.28166220917409834</v>
      </c>
    </row>
    <row r="176" spans="1:9" ht="15.5">
      <c r="A176" s="35">
        <v>44435</v>
      </c>
      <c r="B176" s="4">
        <v>115.5</v>
      </c>
      <c r="C176" s="4">
        <v>117</v>
      </c>
      <c r="D176" s="4">
        <v>114.949997</v>
      </c>
      <c r="E176" s="4">
        <v>116.650002</v>
      </c>
      <c r="F176" s="4">
        <v>110.757057</v>
      </c>
      <c r="H176">
        <f t="shared" si="5"/>
        <v>6.4308903302903314E-3</v>
      </c>
      <c r="I176" s="22">
        <f t="shared" si="4"/>
        <v>-0.24428417881260409</v>
      </c>
    </row>
    <row r="177" spans="1:9" ht="15.5">
      <c r="A177" s="35">
        <v>44438</v>
      </c>
      <c r="B177" s="4">
        <v>116.75</v>
      </c>
      <c r="C177" s="4">
        <v>120.400002</v>
      </c>
      <c r="D177" s="4">
        <v>116.75</v>
      </c>
      <c r="E177" s="4">
        <v>120.150002</v>
      </c>
      <c r="F177" s="4">
        <v>114.08023799999999</v>
      </c>
      <c r="H177">
        <f t="shared" si="5"/>
        <v>2.8645614688260199E-2</v>
      </c>
      <c r="I177" s="22">
        <f t="shared" si="4"/>
        <v>-7.4837008165749161E-2</v>
      </c>
    </row>
    <row r="178" spans="1:9" ht="15.5">
      <c r="A178" s="35">
        <v>44439</v>
      </c>
      <c r="B178" s="4">
        <v>120</v>
      </c>
      <c r="C178" s="4">
        <v>121</v>
      </c>
      <c r="D178" s="4">
        <v>119.050003</v>
      </c>
      <c r="E178" s="4">
        <v>120.550003</v>
      </c>
      <c r="F178" s="4">
        <v>114.460037</v>
      </c>
      <c r="H178">
        <f t="shared" si="5"/>
        <v>4.9709961107249059E-3</v>
      </c>
      <c r="I178" s="22">
        <f t="shared" si="4"/>
        <v>-4.4934683551301424E-2</v>
      </c>
    </row>
    <row r="179" spans="1:9" ht="15.5">
      <c r="A179" s="35">
        <v>44440</v>
      </c>
      <c r="B179" s="4">
        <v>121.800003</v>
      </c>
      <c r="C179" s="4">
        <v>122.25</v>
      </c>
      <c r="D179" s="4">
        <v>119.400002</v>
      </c>
      <c r="E179" s="4">
        <v>119.699997</v>
      </c>
      <c r="F179" s="4">
        <v>113.652969</v>
      </c>
      <c r="H179">
        <f t="shared" si="5"/>
        <v>1.027758275824023E-2</v>
      </c>
      <c r="I179" s="22">
        <f t="shared" si="4"/>
        <v>1.7362033717855663E-2</v>
      </c>
    </row>
    <row r="180" spans="1:9" ht="15.5">
      <c r="A180" s="35">
        <v>44441</v>
      </c>
      <c r="B180" s="4">
        <v>118.900002</v>
      </c>
      <c r="C180" s="4">
        <v>120.150002</v>
      </c>
      <c r="D180" s="4">
        <v>118</v>
      </c>
      <c r="E180" s="4">
        <v>118.650002</v>
      </c>
      <c r="F180" s="4">
        <v>112.656021</v>
      </c>
      <c r="H180">
        <f t="shared" si="5"/>
        <v>-1.7327149526644298E-2</v>
      </c>
      <c r="I180" s="22">
        <f t="shared" si="4"/>
        <v>-8.7296351619580576E-2</v>
      </c>
    </row>
    <row r="181" spans="1:9" ht="15.5">
      <c r="A181" s="35">
        <v>44442</v>
      </c>
      <c r="B181" s="4">
        <v>119.949997</v>
      </c>
      <c r="C181" s="4">
        <v>123.5</v>
      </c>
      <c r="D181" s="4">
        <v>118.800003</v>
      </c>
      <c r="E181" s="4">
        <v>123.099998</v>
      </c>
      <c r="F181" s="4">
        <v>116.88121</v>
      </c>
      <c r="H181">
        <f t="shared" si="5"/>
        <v>2.7500177239694699E-2</v>
      </c>
      <c r="I181" s="22">
        <f t="shared" si="4"/>
        <v>7.965875098701275E-2</v>
      </c>
    </row>
    <row r="182" spans="1:9" ht="15.5">
      <c r="A182" s="35">
        <v>44445</v>
      </c>
      <c r="B182" s="4">
        <v>123.800003</v>
      </c>
      <c r="C182" s="4">
        <v>124.349998</v>
      </c>
      <c r="D182" s="4">
        <v>121.150002</v>
      </c>
      <c r="E182" s="4">
        <v>121.650002</v>
      </c>
      <c r="F182" s="4">
        <v>115.504463</v>
      </c>
      <c r="H182">
        <f t="shared" si="5"/>
        <v>6.8589980977468504E-3</v>
      </c>
      <c r="I182" s="22">
        <f t="shared" si="4"/>
        <v>0.1220204190552919</v>
      </c>
    </row>
    <row r="183" spans="1:9" ht="15.5">
      <c r="A183" s="35">
        <v>44446</v>
      </c>
      <c r="B183" s="4">
        <v>122.5</v>
      </c>
      <c r="C183" s="4">
        <v>122.75</v>
      </c>
      <c r="D183" s="4">
        <v>119.550003</v>
      </c>
      <c r="E183" s="4">
        <v>119.949997</v>
      </c>
      <c r="F183" s="4">
        <v>113.890343</v>
      </c>
      <c r="H183">
        <f t="shared" si="5"/>
        <v>-1.2950387491148643E-2</v>
      </c>
      <c r="I183" s="22">
        <f t="shared" si="4"/>
        <v>4.2280720625518499E-2</v>
      </c>
    </row>
    <row r="184" spans="1:9" ht="15.5">
      <c r="A184" s="35">
        <v>44447</v>
      </c>
      <c r="B184" s="4">
        <v>119</v>
      </c>
      <c r="C184" s="4">
        <v>119.5</v>
      </c>
      <c r="D184" s="4">
        <v>117.5</v>
      </c>
      <c r="E184" s="4">
        <v>118.949997</v>
      </c>
      <c r="F184" s="4">
        <v>114.71004499999999</v>
      </c>
      <c r="H184">
        <f t="shared" si="5"/>
        <v>-2.6833395303064576E-2</v>
      </c>
      <c r="I184" s="22">
        <f t="shared" si="4"/>
        <v>-0.11969074427428993</v>
      </c>
    </row>
    <row r="185" spans="1:9" ht="15.5">
      <c r="A185" s="35">
        <v>44448</v>
      </c>
      <c r="B185" s="4">
        <v>119.099998</v>
      </c>
      <c r="C185" s="4">
        <v>123.800003</v>
      </c>
      <c r="D185" s="4">
        <v>118.199997</v>
      </c>
      <c r="E185" s="4">
        <v>122.150002</v>
      </c>
      <c r="F185" s="4">
        <v>117.795982</v>
      </c>
      <c r="H185">
        <f t="shared" si="5"/>
        <v>3.5351013111563474E-2</v>
      </c>
      <c r="I185" s="22">
        <f t="shared" si="4"/>
        <v>9.4610112643732078E-2</v>
      </c>
    </row>
    <row r="186" spans="1:9" ht="15.5">
      <c r="A186" s="35">
        <v>44452</v>
      </c>
      <c r="B186" s="4">
        <v>122.199997</v>
      </c>
      <c r="C186" s="4">
        <v>123.400002</v>
      </c>
      <c r="D186" s="4">
        <v>121.099998</v>
      </c>
      <c r="E186" s="4">
        <v>123.050003</v>
      </c>
      <c r="F186" s="4">
        <v>118.66391</v>
      </c>
      <c r="H186">
        <f t="shared" si="5"/>
        <v>-3.2362568043859813E-3</v>
      </c>
      <c r="I186" s="22">
        <f t="shared" si="4"/>
        <v>7.4675113280227842E-2</v>
      </c>
    </row>
    <row r="187" spans="1:9" ht="15.5">
      <c r="A187" s="35">
        <v>44453</v>
      </c>
      <c r="B187" s="4">
        <v>123.300003</v>
      </c>
      <c r="C187" s="4">
        <v>125.400002</v>
      </c>
      <c r="D187" s="4">
        <v>122.800003</v>
      </c>
      <c r="E187" s="4">
        <v>123.949997</v>
      </c>
      <c r="F187" s="4">
        <v>119.53182200000001</v>
      </c>
      <c r="H187">
        <f t="shared" si="5"/>
        <v>1.6077516469040688E-2</v>
      </c>
      <c r="I187" s="22">
        <f t="shared" si="4"/>
        <v>0.17434986091087917</v>
      </c>
    </row>
    <row r="188" spans="1:9" ht="15.5">
      <c r="A188" s="35">
        <v>44454</v>
      </c>
      <c r="B188" s="4">
        <v>124.25</v>
      </c>
      <c r="C188" s="4">
        <v>130.699997</v>
      </c>
      <c r="D188" s="4">
        <v>124.25</v>
      </c>
      <c r="E188" s="4">
        <v>128.449997</v>
      </c>
      <c r="F188" s="4">
        <v>123.871422</v>
      </c>
      <c r="H188">
        <f t="shared" si="5"/>
        <v>4.1395953529064153E-2</v>
      </c>
      <c r="I188" s="22">
        <f t="shared" si="4"/>
        <v>0.43848769294523593</v>
      </c>
    </row>
    <row r="189" spans="1:9" ht="15.5">
      <c r="A189" s="35">
        <v>44455</v>
      </c>
      <c r="B189" s="4">
        <v>129.64999399999999</v>
      </c>
      <c r="C189" s="4">
        <v>131.25</v>
      </c>
      <c r="D189" s="4">
        <v>127.400002</v>
      </c>
      <c r="E189" s="4">
        <v>128.699997</v>
      </c>
      <c r="F189" s="4">
        <v>124.112511</v>
      </c>
      <c r="H189">
        <f t="shared" si="5"/>
        <v>4.1993037948854749E-3</v>
      </c>
      <c r="I189" s="22">
        <f t="shared" si="4"/>
        <v>0.4658983980557867</v>
      </c>
    </row>
    <row r="190" spans="1:9" ht="15.5">
      <c r="A190" s="35">
        <v>44456</v>
      </c>
      <c r="B190" s="4">
        <v>128.699997</v>
      </c>
      <c r="C190" s="4">
        <v>129.699997</v>
      </c>
      <c r="D190" s="4">
        <v>124.75</v>
      </c>
      <c r="E190" s="4">
        <v>127.75</v>
      </c>
      <c r="F190" s="4">
        <v>123.19637299999999</v>
      </c>
      <c r="H190">
        <f t="shared" si="5"/>
        <v>-1.1879833279635894E-2</v>
      </c>
      <c r="I190" s="22">
        <f t="shared" si="4"/>
        <v>0.38865031912991027</v>
      </c>
    </row>
    <row r="191" spans="1:9" ht="15.5">
      <c r="A191" s="35">
        <v>44459</v>
      </c>
      <c r="B191" s="4">
        <v>125.050003</v>
      </c>
      <c r="C191" s="4">
        <v>129.39999399999999</v>
      </c>
      <c r="D191" s="4">
        <v>125.050003</v>
      </c>
      <c r="E191" s="4">
        <v>128.5</v>
      </c>
      <c r="F191" s="4">
        <v>123.91964</v>
      </c>
      <c r="H191">
        <f t="shared" si="5"/>
        <v>-2.315732493149729E-3</v>
      </c>
      <c r="I191" s="22">
        <f t="shared" si="4"/>
        <v>0.37369895747319093</v>
      </c>
    </row>
    <row r="192" spans="1:9" ht="15.5">
      <c r="A192" s="35">
        <v>44460</v>
      </c>
      <c r="B192" s="4">
        <v>129.60000600000001</v>
      </c>
      <c r="C192" s="4">
        <v>136</v>
      </c>
      <c r="D192" s="4">
        <v>129.10000600000001</v>
      </c>
      <c r="E192" s="4">
        <v>135.199997</v>
      </c>
      <c r="F192" s="4">
        <v>130.38081399999999</v>
      </c>
      <c r="H192">
        <f t="shared" si="5"/>
        <v>4.974655003710466E-2</v>
      </c>
      <c r="I192" s="22">
        <f t="shared" si="4"/>
        <v>0.70262592367858356</v>
      </c>
    </row>
    <row r="193" spans="1:9" ht="15.5">
      <c r="A193" s="35">
        <v>44461</v>
      </c>
      <c r="B193" s="4">
        <v>134.5</v>
      </c>
      <c r="C193" s="4">
        <v>135.25</v>
      </c>
      <c r="D193" s="4">
        <v>132.449997</v>
      </c>
      <c r="E193" s="4">
        <v>133.64999399999999</v>
      </c>
      <c r="F193" s="4">
        <v>128.88606300000001</v>
      </c>
      <c r="H193">
        <f t="shared" si="5"/>
        <v>-5.5299680094610861E-3</v>
      </c>
      <c r="I193" s="22">
        <f t="shared" si="4"/>
        <v>0.66524789331708933</v>
      </c>
    </row>
    <row r="194" spans="1:9" ht="15.5">
      <c r="A194" s="35">
        <v>44462</v>
      </c>
      <c r="B194" s="4">
        <v>134.800003</v>
      </c>
      <c r="C194" s="4">
        <v>138.35000600000001</v>
      </c>
      <c r="D194" s="4">
        <v>134.39999399999999</v>
      </c>
      <c r="E194" s="4">
        <v>137.75</v>
      </c>
      <c r="F194" s="4">
        <v>132.83992000000001</v>
      </c>
      <c r="H194">
        <f t="shared" si="5"/>
        <v>2.2661831874611987E-2</v>
      </c>
      <c r="I194" s="22">
        <f t="shared" si="4"/>
        <v>0.81974405116884219</v>
      </c>
    </row>
    <row r="195" spans="1:9" ht="15.5">
      <c r="A195" s="35">
        <v>44463</v>
      </c>
      <c r="B195" s="4">
        <v>138.89999399999999</v>
      </c>
      <c r="C195" s="4">
        <v>139.89999399999999</v>
      </c>
      <c r="D195" s="4">
        <v>134.5</v>
      </c>
      <c r="E195" s="4">
        <v>136.10000600000001</v>
      </c>
      <c r="F195" s="4">
        <v>131.248749</v>
      </c>
      <c r="H195">
        <f t="shared" si="5"/>
        <v>1.1141089182454688E-2</v>
      </c>
      <c r="I195" s="22">
        <f t="shared" ref="I195:I247" si="6">STANDARDIZE(C195,$H$249,$H$250^0.5)</f>
        <v>0.89699138253411048</v>
      </c>
    </row>
    <row r="196" spans="1:9" ht="15.5">
      <c r="A196" s="35">
        <v>44466</v>
      </c>
      <c r="B196" s="4">
        <v>138.050003</v>
      </c>
      <c r="C196" s="4">
        <v>140.75</v>
      </c>
      <c r="D196" s="4">
        <v>137.5</v>
      </c>
      <c r="E196" s="4">
        <v>140</v>
      </c>
      <c r="F196" s="4">
        <v>135.00971999999999</v>
      </c>
      <c r="H196">
        <f t="shared" ref="H196:H247" si="7">LN(C196/C195)</f>
        <v>6.0574282361421745E-3</v>
      </c>
      <c r="I196" s="22">
        <f t="shared" si="6"/>
        <v>0.93935344930138054</v>
      </c>
    </row>
    <row r="197" spans="1:9" ht="15.5">
      <c r="A197" s="35">
        <v>44467</v>
      </c>
      <c r="B197" s="4">
        <v>141.800003</v>
      </c>
      <c r="C197" s="4">
        <v>143.60000600000001</v>
      </c>
      <c r="D197" s="4">
        <v>141</v>
      </c>
      <c r="E197" s="4">
        <v>142.199997</v>
      </c>
      <c r="F197" s="4">
        <v>137.13130200000001</v>
      </c>
      <c r="H197">
        <f t="shared" si="7"/>
        <v>2.0046431377052927E-2</v>
      </c>
      <c r="I197" s="22">
        <f t="shared" si="6"/>
        <v>1.081390263699302</v>
      </c>
    </row>
    <row r="198" spans="1:9" ht="15.5">
      <c r="A198" s="35">
        <v>44468</v>
      </c>
      <c r="B198" s="4">
        <v>140.85000600000001</v>
      </c>
      <c r="C198" s="4">
        <v>148.800003</v>
      </c>
      <c r="D198" s="4">
        <v>139.35000600000001</v>
      </c>
      <c r="E198" s="4">
        <v>144.75</v>
      </c>
      <c r="F198" s="4">
        <v>139.590408</v>
      </c>
      <c r="H198">
        <f t="shared" si="7"/>
        <v>3.5571444163428917E-2</v>
      </c>
      <c r="I198" s="22">
        <f t="shared" si="6"/>
        <v>1.3405444580268737</v>
      </c>
    </row>
    <row r="199" spans="1:9" ht="15.5">
      <c r="A199" s="35">
        <v>44469</v>
      </c>
      <c r="B199" s="4">
        <v>144.75</v>
      </c>
      <c r="C199" s="4">
        <v>146.050003</v>
      </c>
      <c r="D199" s="4">
        <v>141.35000600000001</v>
      </c>
      <c r="E199" s="4">
        <v>144.5</v>
      </c>
      <c r="F199" s="4">
        <v>139.34931900000001</v>
      </c>
      <c r="H199">
        <f t="shared" si="7"/>
        <v>-1.8654093185621255E-2</v>
      </c>
      <c r="I199" s="22">
        <f t="shared" si="6"/>
        <v>1.2034916800347282</v>
      </c>
    </row>
    <row r="200" spans="1:9" ht="15.5">
      <c r="A200" s="35">
        <v>44470</v>
      </c>
      <c r="B200" s="4">
        <v>145.199997</v>
      </c>
      <c r="C200" s="4">
        <v>149.64999399999999</v>
      </c>
      <c r="D200" s="4">
        <v>144.10000600000001</v>
      </c>
      <c r="E200" s="4">
        <v>146.25</v>
      </c>
      <c r="F200" s="4">
        <v>141.03694200000001</v>
      </c>
      <c r="H200">
        <f t="shared" si="7"/>
        <v>2.4350144830494927E-2</v>
      </c>
      <c r="I200" s="22">
        <f t="shared" si="6"/>
        <v>1.3829057772335358</v>
      </c>
    </row>
    <row r="201" spans="1:9" ht="15.5">
      <c r="A201" s="35">
        <v>44473</v>
      </c>
      <c r="B201" s="4">
        <v>147.800003</v>
      </c>
      <c r="C201" s="4">
        <v>148.5</v>
      </c>
      <c r="D201" s="4">
        <v>147</v>
      </c>
      <c r="E201" s="4">
        <v>147.60000600000001</v>
      </c>
      <c r="F201" s="4">
        <v>142.33883700000001</v>
      </c>
      <c r="H201">
        <f t="shared" si="7"/>
        <v>-7.7142359624011196E-3</v>
      </c>
      <c r="I201" s="22">
        <f t="shared" si="6"/>
        <v>1.3255930963701545</v>
      </c>
    </row>
    <row r="202" spans="1:9" ht="15.5">
      <c r="A202" s="35">
        <v>44474</v>
      </c>
      <c r="B202" s="4">
        <v>150</v>
      </c>
      <c r="C202" s="4">
        <v>164.60000600000001</v>
      </c>
      <c r="D202" s="4">
        <v>149</v>
      </c>
      <c r="E202" s="4">
        <v>163.64999399999999</v>
      </c>
      <c r="F202" s="4">
        <v>157.816711</v>
      </c>
      <c r="H202">
        <f t="shared" si="7"/>
        <v>0.10293336645221936</v>
      </c>
      <c r="I202" s="22">
        <f t="shared" si="6"/>
        <v>2.1279751138211411</v>
      </c>
    </row>
    <row r="203" spans="1:9" ht="15.5">
      <c r="A203" s="35">
        <v>44475</v>
      </c>
      <c r="B203" s="4">
        <v>166</v>
      </c>
      <c r="C203" s="4">
        <v>172.75</v>
      </c>
      <c r="D203" s="4">
        <v>165.800003</v>
      </c>
      <c r="E203" s="4">
        <v>168.10000600000001</v>
      </c>
      <c r="F203" s="4">
        <v>162.10810900000001</v>
      </c>
      <c r="H203">
        <f t="shared" si="7"/>
        <v>4.8327137952805632E-2</v>
      </c>
      <c r="I203" s="22">
        <f t="shared" si="6"/>
        <v>2.5341494113918017</v>
      </c>
    </row>
    <row r="204" spans="1:9" ht="15.5">
      <c r="A204" s="35">
        <v>44476</v>
      </c>
      <c r="B204" s="4">
        <v>170.14999399999999</v>
      </c>
      <c r="C204" s="4">
        <v>170.14999399999999</v>
      </c>
      <c r="D204" s="4">
        <v>159.5</v>
      </c>
      <c r="E204" s="4">
        <v>160.39999399999999</v>
      </c>
      <c r="F204" s="4">
        <v>154.68255600000001</v>
      </c>
      <c r="H204">
        <f t="shared" si="7"/>
        <v>-1.5165096963868495E-2</v>
      </c>
      <c r="I204" s="22">
        <f t="shared" si="6"/>
        <v>2.4045719404477119</v>
      </c>
    </row>
    <row r="205" spans="1:9" ht="15.5">
      <c r="A205" s="35">
        <v>44477</v>
      </c>
      <c r="B205" s="4">
        <v>163.89999399999999</v>
      </c>
      <c r="C205" s="4">
        <v>166.60000600000001</v>
      </c>
      <c r="D205" s="4">
        <v>160.5</v>
      </c>
      <c r="E205" s="4">
        <v>160.949997</v>
      </c>
      <c r="F205" s="4">
        <v>155.21296699999999</v>
      </c>
      <c r="H205">
        <f t="shared" si="7"/>
        <v>-2.1084599936763315E-2</v>
      </c>
      <c r="I205" s="22">
        <f t="shared" si="6"/>
        <v>2.2276498614517921</v>
      </c>
    </row>
    <row r="206" spans="1:9" ht="15.5">
      <c r="A206" s="35">
        <v>44480</v>
      </c>
      <c r="B206" s="4">
        <v>163.75</v>
      </c>
      <c r="C206" s="4">
        <v>166.199997</v>
      </c>
      <c r="D206" s="4">
        <v>162.699997</v>
      </c>
      <c r="E206" s="4">
        <v>165</v>
      </c>
      <c r="F206" s="4">
        <v>159.118607</v>
      </c>
      <c r="H206">
        <f t="shared" si="7"/>
        <v>-2.403901376341386E-3</v>
      </c>
      <c r="I206" s="22">
        <f t="shared" si="6"/>
        <v>2.2077144633892973</v>
      </c>
    </row>
    <row r="207" spans="1:9" ht="15.5">
      <c r="A207" s="35">
        <v>44481</v>
      </c>
      <c r="B207" s="4">
        <v>165.10000600000001</v>
      </c>
      <c r="C207" s="4">
        <v>165.85000600000001</v>
      </c>
      <c r="D207" s="4">
        <v>162.75</v>
      </c>
      <c r="E207" s="4">
        <v>163.550003</v>
      </c>
      <c r="F207" s="4">
        <v>157.720291</v>
      </c>
      <c r="H207">
        <f t="shared" si="7"/>
        <v>-2.1080628004766606E-3</v>
      </c>
      <c r="I207" s="22">
        <f t="shared" si="6"/>
        <v>2.190271831090298</v>
      </c>
    </row>
    <row r="208" spans="1:9" ht="15.5">
      <c r="A208" s="35">
        <v>44482</v>
      </c>
      <c r="B208" s="4">
        <v>163.64999399999999</v>
      </c>
      <c r="C208" s="4">
        <v>163.800003</v>
      </c>
      <c r="D208" s="4">
        <v>159.699997</v>
      </c>
      <c r="E208" s="4">
        <v>160</v>
      </c>
      <c r="F208" s="4">
        <v>154.296829</v>
      </c>
      <c r="H208">
        <f t="shared" si="7"/>
        <v>-1.243761183634224E-2</v>
      </c>
      <c r="I208" s="22">
        <f t="shared" si="6"/>
        <v>2.0881050652567588</v>
      </c>
    </row>
    <row r="209" spans="1:9" ht="15.5">
      <c r="A209" s="35">
        <v>44483</v>
      </c>
      <c r="B209" s="4">
        <v>161</v>
      </c>
      <c r="C209" s="4">
        <v>161.75</v>
      </c>
      <c r="D209" s="4">
        <v>158.64999399999999</v>
      </c>
      <c r="E209" s="4">
        <v>159.050003</v>
      </c>
      <c r="F209" s="4">
        <v>153.38069200000001</v>
      </c>
      <c r="H209">
        <f t="shared" si="7"/>
        <v>-1.2594256352977231E-2</v>
      </c>
      <c r="I209" s="22">
        <f t="shared" si="6"/>
        <v>1.9859382994232195</v>
      </c>
    </row>
    <row r="210" spans="1:9" ht="15.5">
      <c r="A210" s="35">
        <v>44487</v>
      </c>
      <c r="B210" s="4">
        <v>163.75</v>
      </c>
      <c r="C210" s="4">
        <v>165.5</v>
      </c>
      <c r="D210" s="4">
        <v>161.199997</v>
      </c>
      <c r="E210" s="4">
        <v>162.10000600000001</v>
      </c>
      <c r="F210" s="4">
        <v>156.32197600000001</v>
      </c>
      <c r="H210">
        <f t="shared" si="7"/>
        <v>2.2919261436107709E-2</v>
      </c>
      <c r="I210" s="22">
        <f t="shared" si="6"/>
        <v>2.172828451230691</v>
      </c>
    </row>
    <row r="211" spans="1:9" ht="15.5">
      <c r="A211" s="35">
        <v>44488</v>
      </c>
      <c r="B211" s="4">
        <v>163.5</v>
      </c>
      <c r="C211" s="4">
        <v>163.5</v>
      </c>
      <c r="D211" s="4">
        <v>158</v>
      </c>
      <c r="E211" s="4">
        <v>158.60000600000001</v>
      </c>
      <c r="F211" s="4">
        <v>152.946732</v>
      </c>
      <c r="H211">
        <f t="shared" si="7"/>
        <v>-1.2158204479809519E-2</v>
      </c>
      <c r="I211" s="22">
        <f t="shared" si="6"/>
        <v>2.0731537036000396</v>
      </c>
    </row>
    <row r="212" spans="1:9" ht="15.5">
      <c r="A212" s="35">
        <v>44489</v>
      </c>
      <c r="B212" s="4">
        <v>159.25</v>
      </c>
      <c r="C212" s="4">
        <v>159.35000600000001</v>
      </c>
      <c r="D212" s="4">
        <v>153.64999399999999</v>
      </c>
      <c r="E212" s="4">
        <v>154.89999399999999</v>
      </c>
      <c r="F212" s="4">
        <v>149.37861599999999</v>
      </c>
      <c r="H212">
        <f t="shared" si="7"/>
        <v>-2.5709911820998122E-2</v>
      </c>
      <c r="I212" s="22">
        <f t="shared" si="6"/>
        <v>1.8663289012906812</v>
      </c>
    </row>
    <row r="213" spans="1:9" ht="15.5">
      <c r="A213" s="35">
        <v>44490</v>
      </c>
      <c r="B213" s="4">
        <v>157.60000600000001</v>
      </c>
      <c r="C213" s="4">
        <v>160.300003</v>
      </c>
      <c r="D213" s="4">
        <v>154.550003</v>
      </c>
      <c r="E213" s="4">
        <v>155</v>
      </c>
      <c r="F213" s="4">
        <v>149.47505200000001</v>
      </c>
      <c r="H213">
        <f t="shared" si="7"/>
        <v>5.9439998141067787E-3</v>
      </c>
      <c r="I213" s="22">
        <f t="shared" si="6"/>
        <v>1.9136742569031189</v>
      </c>
    </row>
    <row r="214" spans="1:9" ht="15.5">
      <c r="A214" s="35">
        <v>44491</v>
      </c>
      <c r="B214" s="4">
        <v>157</v>
      </c>
      <c r="C214" s="4">
        <v>158.35000600000001</v>
      </c>
      <c r="D214" s="4">
        <v>154.5</v>
      </c>
      <c r="E214" s="4">
        <v>157.050003</v>
      </c>
      <c r="F214" s="4">
        <v>151.45198099999999</v>
      </c>
      <c r="H214">
        <f t="shared" si="7"/>
        <v>-1.2239267455020133E-2</v>
      </c>
      <c r="I214" s="22">
        <f t="shared" si="6"/>
        <v>1.8164915274753555</v>
      </c>
    </row>
    <row r="215" spans="1:9" ht="15.5">
      <c r="A215" s="35">
        <v>44494</v>
      </c>
      <c r="B215" s="4">
        <v>159</v>
      </c>
      <c r="C215" s="4">
        <v>162.949997</v>
      </c>
      <c r="D215" s="4">
        <v>158.89999399999999</v>
      </c>
      <c r="E215" s="4">
        <v>161.39999399999999</v>
      </c>
      <c r="F215" s="4">
        <v>155.64691199999999</v>
      </c>
      <c r="H215">
        <f t="shared" si="7"/>
        <v>2.8635575997618398E-2</v>
      </c>
      <c r="I215" s="22">
        <f t="shared" si="6"/>
        <v>2.0457429984894886</v>
      </c>
    </row>
    <row r="216" spans="1:9" ht="15.5">
      <c r="A216" s="35">
        <v>44495</v>
      </c>
      <c r="B216" s="4">
        <v>163.550003</v>
      </c>
      <c r="C216" s="4">
        <v>163.949997</v>
      </c>
      <c r="D216" s="4">
        <v>160.300003</v>
      </c>
      <c r="E216" s="4">
        <v>163.10000600000001</v>
      </c>
      <c r="F216" s="4">
        <v>157.28633099999999</v>
      </c>
      <c r="H216">
        <f t="shared" si="7"/>
        <v>6.1180981193804827E-3</v>
      </c>
      <c r="I216" s="22">
        <f t="shared" si="6"/>
        <v>2.0955803723048145</v>
      </c>
    </row>
    <row r="217" spans="1:9" ht="15.5">
      <c r="A217" s="35">
        <v>44496</v>
      </c>
      <c r="B217" s="4">
        <v>163.10000600000001</v>
      </c>
      <c r="C217" s="4">
        <v>163.60000600000001</v>
      </c>
      <c r="D217" s="4">
        <v>157</v>
      </c>
      <c r="E217" s="4">
        <v>157.89999399999999</v>
      </c>
      <c r="F217" s="4">
        <v>152.271683</v>
      </c>
      <c r="H217">
        <f t="shared" si="7"/>
        <v>-2.1370241489327736E-3</v>
      </c>
      <c r="I217" s="22">
        <f t="shared" si="6"/>
        <v>2.0781377400058152</v>
      </c>
    </row>
    <row r="218" spans="1:9" ht="15.5">
      <c r="A218" s="35">
        <v>44497</v>
      </c>
      <c r="B218" s="4">
        <v>150</v>
      </c>
      <c r="C218" s="4">
        <v>156.85000600000001</v>
      </c>
      <c r="D218" s="4">
        <v>148.699997</v>
      </c>
      <c r="E218" s="4">
        <v>150.199997</v>
      </c>
      <c r="F218" s="4">
        <v>144.846146</v>
      </c>
      <c r="H218">
        <f t="shared" si="7"/>
        <v>-4.2134487953668164E-2</v>
      </c>
      <c r="I218" s="22">
        <f t="shared" si="6"/>
        <v>1.741735466752367</v>
      </c>
    </row>
    <row r="219" spans="1:9" ht="15.5">
      <c r="A219" s="35">
        <v>44498</v>
      </c>
      <c r="B219" s="4">
        <v>149.89999399999999</v>
      </c>
      <c r="C219" s="4">
        <v>151.85000600000001</v>
      </c>
      <c r="D219" s="4">
        <v>146</v>
      </c>
      <c r="E219" s="4">
        <v>149.050003</v>
      </c>
      <c r="F219" s="4">
        <v>143.73713699999999</v>
      </c>
      <c r="H219">
        <f t="shared" si="7"/>
        <v>-3.2396741885360555E-2</v>
      </c>
      <c r="I219" s="22">
        <f t="shared" si="6"/>
        <v>1.4925485976757387</v>
      </c>
    </row>
    <row r="220" spans="1:9" ht="15.5">
      <c r="A220" s="35">
        <v>44501</v>
      </c>
      <c r="B220" s="4">
        <v>150</v>
      </c>
      <c r="C220" s="4">
        <v>153.60000600000001</v>
      </c>
      <c r="D220" s="4">
        <v>148.39999399999999</v>
      </c>
      <c r="E220" s="4">
        <v>153.14999399999999</v>
      </c>
      <c r="F220" s="4">
        <v>147.69099399999999</v>
      </c>
      <c r="H220">
        <f t="shared" si="7"/>
        <v>1.1458628771637119E-2</v>
      </c>
      <c r="I220" s="22">
        <f t="shared" si="6"/>
        <v>1.5797640018525587</v>
      </c>
    </row>
    <row r="221" spans="1:9" ht="15.5">
      <c r="A221" s="35">
        <v>44502</v>
      </c>
      <c r="B221" s="4">
        <v>153.949997</v>
      </c>
      <c r="C221" s="4">
        <v>154.800003</v>
      </c>
      <c r="D221" s="4">
        <v>151.35000600000001</v>
      </c>
      <c r="E221" s="4">
        <v>152.949997</v>
      </c>
      <c r="F221" s="4">
        <v>147.49812299999999</v>
      </c>
      <c r="H221">
        <f t="shared" si="7"/>
        <v>7.7821207594005442E-3</v>
      </c>
      <c r="I221" s="22">
        <f t="shared" si="6"/>
        <v>1.6395687009188278</v>
      </c>
    </row>
    <row r="222" spans="1:9" ht="15.5">
      <c r="A222" s="35">
        <v>44503</v>
      </c>
      <c r="B222" s="4">
        <v>151.199997</v>
      </c>
      <c r="C222" s="4">
        <v>154.199997</v>
      </c>
      <c r="D222" s="4">
        <v>149.800003</v>
      </c>
      <c r="E222" s="4">
        <v>152</v>
      </c>
      <c r="F222" s="4">
        <v>146.581985</v>
      </c>
      <c r="H222">
        <f t="shared" si="7"/>
        <v>-3.8835388614955639E-3</v>
      </c>
      <c r="I222" s="22">
        <f t="shared" si="6"/>
        <v>1.6096659776053892</v>
      </c>
    </row>
    <row r="223" spans="1:9" ht="15.5">
      <c r="A223" s="35">
        <v>44504</v>
      </c>
      <c r="B223" s="4">
        <v>152</v>
      </c>
      <c r="C223" s="4">
        <v>152.85000600000001</v>
      </c>
      <c r="D223" s="4">
        <v>151.25</v>
      </c>
      <c r="E223" s="4">
        <v>152.050003</v>
      </c>
      <c r="F223" s="4">
        <v>146.63020299999999</v>
      </c>
      <c r="H223">
        <f t="shared" si="7"/>
        <v>-8.79335408296247E-3</v>
      </c>
      <c r="I223" s="22">
        <f t="shared" si="6"/>
        <v>1.5423859714910644</v>
      </c>
    </row>
    <row r="224" spans="1:9" ht="15.5">
      <c r="A224" s="35">
        <v>44508</v>
      </c>
      <c r="B224" s="4">
        <v>152.949997</v>
      </c>
      <c r="C224" s="4">
        <v>155.550003</v>
      </c>
      <c r="D224" s="4">
        <v>151.699997</v>
      </c>
      <c r="E224" s="4">
        <v>154.89999399999999</v>
      </c>
      <c r="F224" s="4">
        <v>149.37861599999999</v>
      </c>
      <c r="H224">
        <f t="shared" si="7"/>
        <v>1.7510155039035444E-2</v>
      </c>
      <c r="I224" s="22">
        <f t="shared" si="6"/>
        <v>1.6769467312803221</v>
      </c>
    </row>
    <row r="225" spans="1:9" ht="15.5">
      <c r="A225" s="35">
        <v>44509</v>
      </c>
      <c r="B225" s="4">
        <v>156.5</v>
      </c>
      <c r="C225" s="4">
        <v>158.14999399999999</v>
      </c>
      <c r="D225" s="4">
        <v>155</v>
      </c>
      <c r="E225" s="4">
        <v>156.64999399999999</v>
      </c>
      <c r="F225" s="4">
        <v>151.066238</v>
      </c>
      <c r="H225">
        <f t="shared" si="7"/>
        <v>1.6576669182942289E-2</v>
      </c>
      <c r="I225" s="22">
        <f t="shared" si="6"/>
        <v>1.8065234546638038</v>
      </c>
    </row>
    <row r="226" spans="1:9" ht="15.5">
      <c r="A226" s="35">
        <v>44510</v>
      </c>
      <c r="B226" s="4">
        <v>156.699997</v>
      </c>
      <c r="C226" s="4">
        <v>158.699997</v>
      </c>
      <c r="D226" s="4">
        <v>156.449997</v>
      </c>
      <c r="E226" s="4">
        <v>157.699997</v>
      </c>
      <c r="F226" s="4">
        <v>152.078812</v>
      </c>
      <c r="H226">
        <f t="shared" si="7"/>
        <v>3.471696815780335E-3</v>
      </c>
      <c r="I226" s="22">
        <f t="shared" si="6"/>
        <v>1.8339341597743546</v>
      </c>
    </row>
    <row r="227" spans="1:9" ht="15.5">
      <c r="A227" s="35">
        <v>44511</v>
      </c>
      <c r="B227" s="4">
        <v>156.60000600000001</v>
      </c>
      <c r="C227" s="4">
        <v>156.85000600000001</v>
      </c>
      <c r="D227" s="4">
        <v>153.050003</v>
      </c>
      <c r="E227" s="4">
        <v>153.5</v>
      </c>
      <c r="F227" s="4">
        <v>148.02851899999999</v>
      </c>
      <c r="H227">
        <f t="shared" si="7"/>
        <v>-1.1725635738976945E-2</v>
      </c>
      <c r="I227" s="22">
        <f t="shared" si="6"/>
        <v>1.741735466752367</v>
      </c>
    </row>
    <row r="228" spans="1:9" ht="15.5">
      <c r="A228" s="35">
        <v>44512</v>
      </c>
      <c r="B228" s="4">
        <v>154</v>
      </c>
      <c r="C228" s="4">
        <v>155.60000600000001</v>
      </c>
      <c r="D228" s="4">
        <v>153.300003</v>
      </c>
      <c r="E228" s="4">
        <v>154.64999399999999</v>
      </c>
      <c r="F228" s="4">
        <v>149.13752700000001</v>
      </c>
      <c r="H228">
        <f t="shared" si="7"/>
        <v>-8.0013225850926479E-3</v>
      </c>
      <c r="I228" s="22">
        <f t="shared" si="6"/>
        <v>1.6794387494832099</v>
      </c>
    </row>
    <row r="229" spans="1:9" ht="15.5">
      <c r="A229" s="35">
        <v>44515</v>
      </c>
      <c r="B229" s="4">
        <v>156.449997</v>
      </c>
      <c r="C229" s="4">
        <v>162.25</v>
      </c>
      <c r="D229" s="4">
        <v>156</v>
      </c>
      <c r="E229" s="4">
        <v>157.800003</v>
      </c>
      <c r="F229" s="4">
        <v>152.17524700000001</v>
      </c>
      <c r="H229">
        <f t="shared" si="7"/>
        <v>4.1849705279497537E-2</v>
      </c>
      <c r="I229" s="22">
        <f t="shared" si="6"/>
        <v>2.0108569863308823</v>
      </c>
    </row>
    <row r="230" spans="1:9" ht="15.5">
      <c r="A230" s="35">
        <v>44516</v>
      </c>
      <c r="B230" s="4">
        <v>159.39999399999999</v>
      </c>
      <c r="C230" s="4">
        <v>159.699997</v>
      </c>
      <c r="D230" s="4">
        <v>156.800003</v>
      </c>
      <c r="E230" s="4">
        <v>157.14999399999999</v>
      </c>
      <c r="F230" s="4">
        <v>151.548416</v>
      </c>
      <c r="H230">
        <f t="shared" si="7"/>
        <v>-1.5841319148455171E-2</v>
      </c>
      <c r="I230" s="22">
        <f t="shared" si="6"/>
        <v>1.8837715335896803</v>
      </c>
    </row>
    <row r="231" spans="1:9" ht="15.5">
      <c r="A231" s="35">
        <v>44517</v>
      </c>
      <c r="B231" s="4">
        <v>157</v>
      </c>
      <c r="C231" s="4">
        <v>159.25</v>
      </c>
      <c r="D231" s="4">
        <v>156.60000600000001</v>
      </c>
      <c r="E231" s="4">
        <v>157.39999399999999</v>
      </c>
      <c r="F231" s="4">
        <v>151.78950499999999</v>
      </c>
      <c r="H231">
        <f t="shared" si="7"/>
        <v>-2.8217419834714774E-3</v>
      </c>
      <c r="I231" s="22">
        <f t="shared" si="6"/>
        <v>1.8613448648849054</v>
      </c>
    </row>
    <row r="232" spans="1:9" ht="15.5">
      <c r="A232" s="35">
        <v>44518</v>
      </c>
      <c r="B232" s="4">
        <v>157</v>
      </c>
      <c r="C232" s="4">
        <v>157</v>
      </c>
      <c r="D232" s="4">
        <v>153.699997</v>
      </c>
      <c r="E232" s="4">
        <v>154.300003</v>
      </c>
      <c r="F232" s="4">
        <v>148.800003</v>
      </c>
      <c r="H232">
        <f t="shared" si="7"/>
        <v>-1.4229489103964651E-2</v>
      </c>
      <c r="I232" s="22">
        <f t="shared" si="6"/>
        <v>1.7492107738004226</v>
      </c>
    </row>
    <row r="233" spans="1:9" ht="15.5">
      <c r="A233" s="35">
        <v>44522</v>
      </c>
      <c r="B233" s="4">
        <v>151.25</v>
      </c>
      <c r="C233" s="4">
        <v>153.699997</v>
      </c>
      <c r="D233" s="4">
        <v>146</v>
      </c>
      <c r="E233" s="4">
        <v>146.550003</v>
      </c>
      <c r="F233" s="4">
        <v>146.550003</v>
      </c>
      <c r="H233">
        <f t="shared" si="7"/>
        <v>-2.1243174322300717E-2</v>
      </c>
      <c r="I233" s="22">
        <f t="shared" si="6"/>
        <v>1.5847472906977262</v>
      </c>
    </row>
    <row r="234" spans="1:9" ht="15.5">
      <c r="A234" s="35">
        <v>44523</v>
      </c>
      <c r="B234" s="4">
        <v>145.800003</v>
      </c>
      <c r="C234" s="4">
        <v>147.699997</v>
      </c>
      <c r="D234" s="4">
        <v>143.39999399999999</v>
      </c>
      <c r="E234" s="4">
        <v>146.699997</v>
      </c>
      <c r="F234" s="4">
        <v>146.699997</v>
      </c>
      <c r="H234">
        <f t="shared" si="7"/>
        <v>-3.9819461800115571E-2</v>
      </c>
      <c r="I234" s="22">
        <f t="shared" si="6"/>
        <v>1.2857230478057722</v>
      </c>
    </row>
    <row r="235" spans="1:9" ht="15.5">
      <c r="A235" s="35">
        <v>44524</v>
      </c>
      <c r="B235" s="4">
        <v>149</v>
      </c>
      <c r="C235" s="4">
        <v>155.85000600000001</v>
      </c>
      <c r="D235" s="4">
        <v>149</v>
      </c>
      <c r="E235" s="4">
        <v>153.449997</v>
      </c>
      <c r="F235" s="4">
        <v>153.449997</v>
      </c>
      <c r="H235">
        <f t="shared" si="7"/>
        <v>5.3710875486009856E-2</v>
      </c>
      <c r="I235" s="22">
        <f t="shared" si="6"/>
        <v>1.6918980929370413</v>
      </c>
    </row>
    <row r="236" spans="1:9" ht="15.5">
      <c r="A236" s="35">
        <v>44525</v>
      </c>
      <c r="B236" s="4">
        <v>154</v>
      </c>
      <c r="C236" s="4">
        <v>156</v>
      </c>
      <c r="D236" s="4">
        <v>152.550003</v>
      </c>
      <c r="E236" s="4">
        <v>155.10000600000001</v>
      </c>
      <c r="F236" s="4">
        <v>155.10000600000001</v>
      </c>
      <c r="H236">
        <f t="shared" si="7"/>
        <v>9.6196253763530955E-4</v>
      </c>
      <c r="I236" s="22">
        <f t="shared" si="6"/>
        <v>1.6993733999850971</v>
      </c>
    </row>
    <row r="237" spans="1:9" ht="15.5">
      <c r="A237" s="35">
        <v>44526</v>
      </c>
      <c r="B237" s="4">
        <v>152.25</v>
      </c>
      <c r="C237" s="4">
        <v>152.25</v>
      </c>
      <c r="D237" s="4">
        <v>146.25</v>
      </c>
      <c r="E237" s="4">
        <v>147.10000600000001</v>
      </c>
      <c r="F237" s="4">
        <v>147.10000600000001</v>
      </c>
      <c r="H237">
        <f t="shared" si="7"/>
        <v>-2.4332100659530669E-2</v>
      </c>
      <c r="I237" s="22">
        <f t="shared" si="6"/>
        <v>1.5124832481776258</v>
      </c>
    </row>
    <row r="238" spans="1:9" ht="15.5">
      <c r="A238" s="35">
        <v>44529</v>
      </c>
      <c r="B238" s="4">
        <v>145</v>
      </c>
      <c r="C238" s="4">
        <v>146.050003</v>
      </c>
      <c r="D238" s="4">
        <v>141.89999399999999</v>
      </c>
      <c r="E238" s="4">
        <v>144.10000600000001</v>
      </c>
      <c r="F238" s="4">
        <v>144.10000600000001</v>
      </c>
      <c r="H238">
        <f t="shared" si="7"/>
        <v>-4.1574857215346005E-2</v>
      </c>
      <c r="I238" s="22">
        <f t="shared" si="6"/>
        <v>1.2034916800347282</v>
      </c>
    </row>
    <row r="239" spans="1:9" ht="15.5">
      <c r="A239" s="35">
        <v>44530</v>
      </c>
      <c r="B239" s="4">
        <v>143.35000600000001</v>
      </c>
      <c r="C239" s="4">
        <v>147.75</v>
      </c>
      <c r="D239" s="4">
        <v>141.10000600000001</v>
      </c>
      <c r="E239" s="4">
        <v>142.10000600000001</v>
      </c>
      <c r="F239" s="4">
        <v>142.10000600000001</v>
      </c>
      <c r="H239">
        <f t="shared" si="7"/>
        <v>1.1572606911547156E-2</v>
      </c>
      <c r="I239" s="22">
        <f t="shared" si="6"/>
        <v>1.2882150660086602</v>
      </c>
    </row>
    <row r="240" spans="1:9" ht="15.5">
      <c r="A240" s="35">
        <v>44531</v>
      </c>
      <c r="B240" s="4">
        <v>142.39999399999999</v>
      </c>
      <c r="C240" s="4">
        <v>143.64999399999999</v>
      </c>
      <c r="D240" s="4">
        <v>139.64999399999999</v>
      </c>
      <c r="E240" s="4">
        <v>142.25</v>
      </c>
      <c r="F240" s="4">
        <v>142.25</v>
      </c>
      <c r="H240">
        <f t="shared" si="7"/>
        <v>-2.8141912629096509E-2</v>
      </c>
      <c r="I240" s="22">
        <f t="shared" si="6"/>
        <v>1.0838815343415817</v>
      </c>
    </row>
    <row r="241" spans="1:9" ht="15.5">
      <c r="A241" s="35">
        <v>44532</v>
      </c>
      <c r="B241" s="4">
        <v>140.5</v>
      </c>
      <c r="C241" s="4">
        <v>144.64999399999999</v>
      </c>
      <c r="D241" s="4">
        <v>140.39999399999999</v>
      </c>
      <c r="E241" s="4">
        <v>144</v>
      </c>
      <c r="F241" s="4">
        <v>144</v>
      </c>
      <c r="H241">
        <f t="shared" si="7"/>
        <v>6.9372462855990689E-3</v>
      </c>
      <c r="I241" s="22">
        <f t="shared" si="6"/>
        <v>1.1337189081569075</v>
      </c>
    </row>
    <row r="242" spans="1:9" ht="15.5">
      <c r="A242" s="35">
        <v>44533</v>
      </c>
      <c r="B242" s="4">
        <v>144</v>
      </c>
      <c r="C242" s="4">
        <v>146.85000600000001</v>
      </c>
      <c r="D242" s="4">
        <v>143.14999399999999</v>
      </c>
      <c r="E242" s="4">
        <v>145.89999399999999</v>
      </c>
      <c r="F242" s="4">
        <v>145.89999399999999</v>
      </c>
      <c r="H242">
        <f t="shared" si="7"/>
        <v>1.5094708559936613E-2</v>
      </c>
      <c r="I242" s="22">
        <f t="shared" si="6"/>
        <v>1.2433617285991103</v>
      </c>
    </row>
    <row r="243" spans="1:9" ht="15.5">
      <c r="A243" s="35">
        <v>44536</v>
      </c>
      <c r="B243" s="4">
        <v>145.800003</v>
      </c>
      <c r="C243" s="4">
        <v>145.85000600000001</v>
      </c>
      <c r="D243" s="4">
        <v>142.75</v>
      </c>
      <c r="E243" s="4">
        <v>143.35000600000001</v>
      </c>
      <c r="F243" s="4">
        <v>143.35000600000001</v>
      </c>
      <c r="H243">
        <f t="shared" si="7"/>
        <v>-6.8329610507614595E-3</v>
      </c>
      <c r="I243" s="22">
        <f t="shared" si="6"/>
        <v>1.1935243547837846</v>
      </c>
    </row>
    <row r="244" spans="1:9" ht="15.5">
      <c r="A244" s="35">
        <v>44537</v>
      </c>
      <c r="B244" s="4">
        <v>145</v>
      </c>
      <c r="C244" s="4">
        <v>146.25</v>
      </c>
      <c r="D244" s="4">
        <v>144.5</v>
      </c>
      <c r="E244" s="4">
        <v>145.89999399999999</v>
      </c>
      <c r="F244" s="4">
        <v>145.89999399999999</v>
      </c>
      <c r="H244">
        <f t="shared" si="7"/>
        <v>2.7387486600806226E-3</v>
      </c>
      <c r="I244" s="22">
        <f t="shared" si="6"/>
        <v>1.2134590052856717</v>
      </c>
    </row>
    <row r="245" spans="1:9" ht="15.5">
      <c r="A245" s="35">
        <v>44538</v>
      </c>
      <c r="B245" s="4">
        <v>147</v>
      </c>
      <c r="C245" s="4">
        <v>150.35000600000001</v>
      </c>
      <c r="D245" s="4">
        <v>146.800003</v>
      </c>
      <c r="E245" s="4">
        <v>148.39999399999999</v>
      </c>
      <c r="F245" s="4">
        <v>148.39999399999999</v>
      </c>
      <c r="H245">
        <f t="shared" si="7"/>
        <v>2.7648463229455494E-2</v>
      </c>
      <c r="I245" s="22">
        <f t="shared" si="6"/>
        <v>1.4177925369527502</v>
      </c>
    </row>
    <row r="246" spans="1:9" ht="15.5">
      <c r="A246" s="35">
        <v>44539</v>
      </c>
      <c r="B246" s="4">
        <v>149.5</v>
      </c>
      <c r="C246" s="4">
        <v>149.89999399999999</v>
      </c>
      <c r="D246" s="4">
        <v>146.35000600000001</v>
      </c>
      <c r="E246" s="4">
        <v>147.35000600000001</v>
      </c>
      <c r="F246" s="4">
        <v>147.35000600000001</v>
      </c>
      <c r="H246">
        <f t="shared" si="7"/>
        <v>-2.9975842595545924E-3</v>
      </c>
      <c r="I246" s="22">
        <f t="shared" si="6"/>
        <v>1.3953651206873672</v>
      </c>
    </row>
    <row r="247" spans="1:9" ht="15.5">
      <c r="A247" s="35">
        <v>44540</v>
      </c>
      <c r="B247" s="4">
        <v>146.25</v>
      </c>
      <c r="C247" s="4">
        <v>148</v>
      </c>
      <c r="D247" s="4">
        <v>145.550003</v>
      </c>
      <c r="E247" s="4">
        <v>147.550003</v>
      </c>
      <c r="F247" s="4">
        <v>147.550003</v>
      </c>
      <c r="H247">
        <f t="shared" si="7"/>
        <v>-1.2756091317751661E-2</v>
      </c>
      <c r="I247" s="22">
        <f t="shared" si="6"/>
        <v>1.3006744094624916</v>
      </c>
    </row>
    <row r="249" spans="1:9" ht="15.5">
      <c r="G249" s="50" t="s">
        <v>18</v>
      </c>
      <c r="H249" s="51">
        <f>AVERAGE(C2:C247)</f>
        <v>121.90162623170733</v>
      </c>
    </row>
    <row r="250" spans="1:9" ht="15.5">
      <c r="G250" s="52" t="s">
        <v>19</v>
      </c>
      <c r="H250" s="53">
        <f>_xlfn.VAR.S(C2:C247)</f>
        <v>402.61476892499559</v>
      </c>
    </row>
    <row r="251" spans="1:9" ht="15.5">
      <c r="G251" s="52" t="s">
        <v>20</v>
      </c>
      <c r="H251" s="54">
        <f>AVERAGE(H2:H247)</f>
        <v>1.491307967445952E-3</v>
      </c>
    </row>
    <row r="252" spans="1:9" ht="15.5">
      <c r="G252" s="52" t="s">
        <v>21</v>
      </c>
      <c r="H252" s="54">
        <f>_xlfn.VAR.S(H2:H247)</f>
        <v>5.2346902789231621E-4</v>
      </c>
    </row>
    <row r="253" spans="1:9" ht="15.5">
      <c r="G253" s="52" t="s">
        <v>22</v>
      </c>
      <c r="H253" s="54">
        <f>SKEW(C2:C247)</f>
        <v>0.78607364396505275</v>
      </c>
    </row>
    <row r="254" spans="1:9" ht="15.5">
      <c r="G254" s="52" t="s">
        <v>23</v>
      </c>
      <c r="H254" s="54">
        <f>KURT(C2:C247)</f>
        <v>-0.30000753709117811</v>
      </c>
    </row>
    <row r="255" spans="1:9" ht="15.5">
      <c r="G255" s="52" t="s">
        <v>24</v>
      </c>
      <c r="H255" s="54">
        <f>AVERAGE(I2:I247)</f>
        <v>-6.7245215719165983E-16</v>
      </c>
    </row>
    <row r="256" spans="1:9" ht="15.5">
      <c r="G256" s="55" t="s">
        <v>25</v>
      </c>
      <c r="H256" s="56">
        <f>_xlfn.VAR.S(I2:I247)</f>
        <v>0.99999999999999145</v>
      </c>
    </row>
    <row r="258" spans="7:13" ht="15.5">
      <c r="G258" s="57" t="s">
        <v>26</v>
      </c>
      <c r="H258" s="107" t="s">
        <v>30</v>
      </c>
      <c r="I258" s="107"/>
      <c r="J258" s="107"/>
      <c r="K258" s="107"/>
      <c r="L258" s="107"/>
      <c r="M258" s="108"/>
    </row>
    <row r="259" spans="7:13" ht="15.5">
      <c r="H259" s="109" t="s">
        <v>28</v>
      </c>
      <c r="I259" s="110"/>
      <c r="J259" s="110"/>
      <c r="K259" s="110"/>
      <c r="L259" s="110"/>
      <c r="M259" s="111"/>
    </row>
  </sheetData>
  <mergeCells count="3">
    <mergeCell ref="H258:M258"/>
    <mergeCell ref="H259:M259"/>
    <mergeCell ref="G2:G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9"/>
  <sheetViews>
    <sheetView topLeftCell="A238" zoomScale="76" zoomScaleNormal="86" workbookViewId="0">
      <selection activeCell="G14" sqref="G14"/>
    </sheetView>
  </sheetViews>
  <sheetFormatPr defaultColWidth="9" defaultRowHeight="14.5"/>
  <cols>
    <col min="1" max="1" width="11.1796875" customWidth="1"/>
    <col min="2" max="2" width="10" customWidth="1"/>
    <col min="3" max="4" width="11.7265625" customWidth="1"/>
    <col min="5" max="5" width="12.453125" customWidth="1"/>
    <col min="6" max="6" width="12.26953125" customWidth="1"/>
    <col min="7" max="7" width="32" customWidth="1"/>
    <col min="8" max="8" width="21.81640625" customWidth="1"/>
    <col min="9" max="9" width="31.7265625" customWidth="1"/>
  </cols>
  <sheetData>
    <row r="1" spans="1:9" ht="23.15" customHeight="1" thickBot="1">
      <c r="A1" s="1" t="s">
        <v>10</v>
      </c>
      <c r="B1" s="1" t="s">
        <v>11</v>
      </c>
      <c r="C1" s="1" t="s">
        <v>12</v>
      </c>
      <c r="D1" s="1" t="s">
        <v>13</v>
      </c>
      <c r="E1" s="1" t="s">
        <v>14</v>
      </c>
      <c r="F1" s="1" t="s">
        <v>15</v>
      </c>
      <c r="H1" s="34" t="s">
        <v>16</v>
      </c>
      <c r="I1" s="34" t="s">
        <v>31</v>
      </c>
    </row>
    <row r="2" spans="1:9" ht="16" thickBot="1">
      <c r="A2" s="35">
        <v>44179</v>
      </c>
      <c r="B2" s="4">
        <v>107</v>
      </c>
      <c r="C2" s="4">
        <v>107.900002</v>
      </c>
      <c r="D2" s="4">
        <v>102</v>
      </c>
      <c r="E2" s="4">
        <v>102.550003</v>
      </c>
      <c r="F2" s="5">
        <v>102.550003</v>
      </c>
      <c r="G2" s="117" t="s">
        <v>60</v>
      </c>
      <c r="H2" s="20">
        <v>0</v>
      </c>
      <c r="I2" s="37">
        <f>STANDARDIZE(C2,$H$249,$H$250^0.5)</f>
        <v>3.1016805434169346</v>
      </c>
    </row>
    <row r="3" spans="1:9" ht="16" thickBot="1">
      <c r="A3" s="35">
        <v>44180</v>
      </c>
      <c r="B3" s="4">
        <v>103.650002</v>
      </c>
      <c r="C3" s="4">
        <v>105.25</v>
      </c>
      <c r="D3" s="4">
        <v>102.199997</v>
      </c>
      <c r="E3" s="4">
        <v>103.099998</v>
      </c>
      <c r="F3" s="5">
        <v>103.099998</v>
      </c>
      <c r="G3" s="118"/>
      <c r="H3" s="81">
        <f>LN(C3/C2)</f>
        <v>-2.486641823727918E-2</v>
      </c>
      <c r="I3" s="37">
        <f t="shared" ref="I3:I66" si="0">STANDARDIZE(C3,$H$249,$H$250^0.5)</f>
        <v>2.8132167564450965</v>
      </c>
    </row>
    <row r="4" spans="1:9" ht="16" thickBot="1">
      <c r="A4" s="35">
        <v>44181</v>
      </c>
      <c r="B4" s="4">
        <v>103.400002</v>
      </c>
      <c r="C4" s="4">
        <v>107.300003</v>
      </c>
      <c r="D4" s="4">
        <v>102</v>
      </c>
      <c r="E4" s="4">
        <v>105.300003</v>
      </c>
      <c r="F4" s="4">
        <v>105.300003</v>
      </c>
      <c r="H4" s="36">
        <f t="shared" ref="H4:H67" si="1">LN(C4/C3)</f>
        <v>1.9290205033155212E-2</v>
      </c>
      <c r="I4" s="37">
        <f t="shared" si="0"/>
        <v>3.036368146022776</v>
      </c>
    </row>
    <row r="5" spans="1:9" ht="15.5">
      <c r="A5" s="35">
        <v>44182</v>
      </c>
      <c r="B5" s="4">
        <v>103.900002</v>
      </c>
      <c r="C5" s="4">
        <v>106.25</v>
      </c>
      <c r="D5" s="4">
        <v>100</v>
      </c>
      <c r="E5" s="4">
        <v>101.599998</v>
      </c>
      <c r="F5" s="4">
        <v>101.599998</v>
      </c>
      <c r="H5" s="36">
        <f t="shared" si="1"/>
        <v>-9.8338697911197082E-3</v>
      </c>
      <c r="I5" s="37">
        <f t="shared" si="0"/>
        <v>2.9220709335256565</v>
      </c>
    </row>
    <row r="6" spans="1:9" ht="15.5">
      <c r="A6" s="35">
        <v>44183</v>
      </c>
      <c r="B6" s="4">
        <v>103.300003</v>
      </c>
      <c r="C6" s="4">
        <v>105</v>
      </c>
      <c r="D6" s="4">
        <v>101.099998</v>
      </c>
      <c r="E6" s="4">
        <v>101.650002</v>
      </c>
      <c r="F6" s="4">
        <v>101.650002</v>
      </c>
      <c r="H6" s="36">
        <f t="shared" si="1"/>
        <v>-1.1834457647002796E-2</v>
      </c>
      <c r="I6" s="37">
        <f t="shared" si="0"/>
        <v>2.7860032121749563</v>
      </c>
    </row>
    <row r="7" spans="1:9" ht="15.5">
      <c r="A7" s="35">
        <v>44186</v>
      </c>
      <c r="B7" s="4">
        <v>100.75</v>
      </c>
      <c r="C7" s="4">
        <v>100.75</v>
      </c>
      <c r="D7" s="4">
        <v>91.5</v>
      </c>
      <c r="E7" s="4">
        <v>91.5</v>
      </c>
      <c r="F7" s="4">
        <v>91.5</v>
      </c>
      <c r="H7" s="36">
        <f t="shared" si="1"/>
        <v>-4.1318149330730976E-2</v>
      </c>
      <c r="I7" s="37">
        <f t="shared" si="0"/>
        <v>2.3233729595825765</v>
      </c>
    </row>
    <row r="8" spans="1:9" ht="15.5">
      <c r="A8" s="35">
        <v>44187</v>
      </c>
      <c r="B8" s="4">
        <v>85</v>
      </c>
      <c r="C8" s="4">
        <v>90.199996999999996</v>
      </c>
      <c r="D8" s="4">
        <v>82.349997999999999</v>
      </c>
      <c r="E8" s="4">
        <v>88.900002000000001</v>
      </c>
      <c r="F8" s="4">
        <v>88.900002000000001</v>
      </c>
      <c r="H8" s="36">
        <f t="shared" si="1"/>
        <v>-0.11061280701763855</v>
      </c>
      <c r="I8" s="37">
        <f t="shared" si="0"/>
        <v>1.1749610648201374</v>
      </c>
    </row>
    <row r="9" spans="1:9" ht="15.5">
      <c r="A9" s="35">
        <v>44188</v>
      </c>
      <c r="B9" s="4">
        <v>89.349997999999999</v>
      </c>
      <c r="C9" s="4">
        <v>97.75</v>
      </c>
      <c r="D9" s="4">
        <v>89.050003000000004</v>
      </c>
      <c r="E9" s="4">
        <v>97.75</v>
      </c>
      <c r="F9" s="4">
        <v>97.75</v>
      </c>
      <c r="H9" s="36">
        <f t="shared" si="1"/>
        <v>8.038380505632127E-2</v>
      </c>
      <c r="I9" s="37">
        <f t="shared" si="0"/>
        <v>1.9968104283408967</v>
      </c>
    </row>
    <row r="10" spans="1:9" ht="15.5">
      <c r="A10" s="35">
        <v>44189</v>
      </c>
      <c r="B10" s="4">
        <v>99</v>
      </c>
      <c r="C10" s="4">
        <v>99.449996999999996</v>
      </c>
      <c r="D10" s="4">
        <v>94.650002000000001</v>
      </c>
      <c r="E10" s="4">
        <v>95.25</v>
      </c>
      <c r="F10" s="4">
        <v>95.25</v>
      </c>
      <c r="H10" s="36">
        <f t="shared" si="1"/>
        <v>1.7241776268593065E-2</v>
      </c>
      <c r="I10" s="37">
        <f t="shared" si="0"/>
        <v>2.1818622028153172</v>
      </c>
    </row>
    <row r="11" spans="1:9" ht="15.5">
      <c r="A11" s="35">
        <v>44193</v>
      </c>
      <c r="B11" s="4">
        <v>96.25</v>
      </c>
      <c r="C11" s="4">
        <v>97.5</v>
      </c>
      <c r="D11" s="4">
        <v>94</v>
      </c>
      <c r="E11" s="4">
        <v>95.849997999999999</v>
      </c>
      <c r="F11" s="4">
        <v>95.849997999999999</v>
      </c>
      <c r="H11" s="36">
        <f t="shared" si="1"/>
        <v>-1.9802597130266691E-2</v>
      </c>
      <c r="I11" s="37">
        <f t="shared" si="0"/>
        <v>1.9695968840707567</v>
      </c>
    </row>
    <row r="12" spans="1:9" ht="15.5">
      <c r="A12" s="35">
        <v>44194</v>
      </c>
      <c r="B12" s="4">
        <v>96.5</v>
      </c>
      <c r="C12" s="4">
        <v>97.400002000000001</v>
      </c>
      <c r="D12" s="4">
        <v>94.199996999999996</v>
      </c>
      <c r="E12" s="4">
        <v>94.849997999999999</v>
      </c>
      <c r="F12" s="4">
        <v>94.849997999999999</v>
      </c>
      <c r="H12" s="36">
        <f t="shared" si="1"/>
        <v>-1.0261468214313842E-3</v>
      </c>
      <c r="I12" s="37">
        <f t="shared" si="0"/>
        <v>1.958711684071055</v>
      </c>
    </row>
    <row r="13" spans="1:9" ht="15.5">
      <c r="A13" s="35">
        <v>44195</v>
      </c>
      <c r="B13" s="4">
        <v>94.900002000000001</v>
      </c>
      <c r="C13" s="4">
        <v>97.449996999999996</v>
      </c>
      <c r="D13" s="4">
        <v>91</v>
      </c>
      <c r="E13" s="4">
        <v>95.150002000000001</v>
      </c>
      <c r="F13" s="4">
        <v>95.150002000000001</v>
      </c>
      <c r="H13" s="36">
        <f t="shared" si="1"/>
        <v>5.1316398618125717E-4</v>
      </c>
      <c r="I13" s="37">
        <f t="shared" si="0"/>
        <v>1.964153848654197</v>
      </c>
    </row>
    <row r="14" spans="1:9" ht="15.5">
      <c r="A14" s="35">
        <v>44196</v>
      </c>
      <c r="B14" s="4">
        <v>94.5</v>
      </c>
      <c r="C14" s="4">
        <v>96.199996999999996</v>
      </c>
      <c r="D14" s="4">
        <v>93.25</v>
      </c>
      <c r="E14" s="4">
        <v>94.949996999999996</v>
      </c>
      <c r="F14" s="4">
        <v>94.949996999999996</v>
      </c>
      <c r="H14" s="36">
        <f t="shared" si="1"/>
        <v>-1.2910068681922302E-2</v>
      </c>
      <c r="I14" s="37">
        <f t="shared" si="0"/>
        <v>1.8280861273034972</v>
      </c>
    </row>
    <row r="15" spans="1:9" ht="15.5">
      <c r="A15" s="35">
        <v>44197</v>
      </c>
      <c r="B15" s="4">
        <v>94.949996999999996</v>
      </c>
      <c r="C15" s="4">
        <v>95.699996999999996</v>
      </c>
      <c r="D15" s="4">
        <v>94.25</v>
      </c>
      <c r="E15" s="4">
        <v>94.599997999999999</v>
      </c>
      <c r="F15" s="4">
        <v>94.599997999999999</v>
      </c>
      <c r="H15" s="36">
        <f t="shared" si="1"/>
        <v>-5.2110593756833816E-3</v>
      </c>
      <c r="I15" s="37">
        <f t="shared" si="0"/>
        <v>1.7736590387632172</v>
      </c>
    </row>
    <row r="16" spans="1:9" ht="15.5">
      <c r="A16" s="35">
        <v>44200</v>
      </c>
      <c r="B16" s="4">
        <v>97</v>
      </c>
      <c r="C16" s="4">
        <v>97.199996999999996</v>
      </c>
      <c r="D16" s="4">
        <v>94.349997999999999</v>
      </c>
      <c r="E16" s="4">
        <v>95.25</v>
      </c>
      <c r="F16" s="4">
        <v>95.25</v>
      </c>
      <c r="H16" s="36">
        <f t="shared" si="1"/>
        <v>1.555241349124967E-2</v>
      </c>
      <c r="I16" s="37">
        <f t="shared" si="0"/>
        <v>1.9369403043840572</v>
      </c>
    </row>
    <row r="17" spans="1:9" ht="15.5">
      <c r="A17" s="35">
        <v>44201</v>
      </c>
      <c r="B17" s="4">
        <v>93</v>
      </c>
      <c r="C17" s="4">
        <v>95.349997999999999</v>
      </c>
      <c r="D17" s="4">
        <v>92.900002000000001</v>
      </c>
      <c r="E17" s="4">
        <v>93.849997999999999</v>
      </c>
      <c r="F17" s="4">
        <v>93.849997999999999</v>
      </c>
      <c r="H17" s="36">
        <f t="shared" si="1"/>
        <v>-1.9216369531121488E-2</v>
      </c>
      <c r="I17" s="37">
        <f t="shared" si="0"/>
        <v>1.7355601856391987</v>
      </c>
    </row>
    <row r="18" spans="1:9" ht="15.5">
      <c r="A18" s="35">
        <v>44202</v>
      </c>
      <c r="B18" s="4">
        <v>94.349997999999999</v>
      </c>
      <c r="C18" s="4">
        <v>95.5</v>
      </c>
      <c r="D18" s="4">
        <v>92.5</v>
      </c>
      <c r="E18" s="4">
        <v>93.599997999999999</v>
      </c>
      <c r="F18" s="4">
        <v>93.599997999999999</v>
      </c>
      <c r="H18" s="36">
        <f t="shared" si="1"/>
        <v>1.5719364156106131E-3</v>
      </c>
      <c r="I18" s="37">
        <f t="shared" si="0"/>
        <v>1.7518885299096367</v>
      </c>
    </row>
    <row r="19" spans="1:9" ht="15.5">
      <c r="A19" s="35">
        <v>44203</v>
      </c>
      <c r="B19" s="4">
        <v>94.449996999999996</v>
      </c>
      <c r="C19" s="4">
        <v>95.099997999999999</v>
      </c>
      <c r="D19" s="4">
        <v>92.050003000000004</v>
      </c>
      <c r="E19" s="4">
        <v>93.449996999999996</v>
      </c>
      <c r="F19" s="4">
        <v>93.449996999999996</v>
      </c>
      <c r="H19" s="36">
        <f t="shared" si="1"/>
        <v>-4.1972989658343477E-3</v>
      </c>
      <c r="I19" s="37">
        <f t="shared" si="0"/>
        <v>1.7083466413690587</v>
      </c>
    </row>
    <row r="20" spans="1:9" ht="15.5">
      <c r="A20" s="35">
        <v>44204</v>
      </c>
      <c r="B20" s="4">
        <v>94.400002000000001</v>
      </c>
      <c r="C20" s="4">
        <v>94.949996999999996</v>
      </c>
      <c r="D20" s="4">
        <v>93.5</v>
      </c>
      <c r="E20" s="4">
        <v>93.849997999999999</v>
      </c>
      <c r="F20" s="4">
        <v>93.849997999999999</v>
      </c>
      <c r="H20" s="36">
        <f t="shared" si="1"/>
        <v>-1.5785428581324228E-3</v>
      </c>
      <c r="I20" s="37">
        <f t="shared" si="0"/>
        <v>1.6920184059527972</v>
      </c>
    </row>
    <row r="21" spans="1:9" ht="15.5">
      <c r="A21" s="35">
        <v>44207</v>
      </c>
      <c r="B21" s="4">
        <v>94.349997999999999</v>
      </c>
      <c r="C21" s="4">
        <v>94.349997999999999</v>
      </c>
      <c r="D21" s="4">
        <v>92.550003000000004</v>
      </c>
      <c r="E21" s="4">
        <v>92.900002000000001</v>
      </c>
      <c r="F21" s="4">
        <v>92.900002000000001</v>
      </c>
      <c r="H21" s="36">
        <f t="shared" si="1"/>
        <v>-6.3391550458270305E-3</v>
      </c>
      <c r="I21" s="37">
        <f t="shared" si="0"/>
        <v>1.6267060085586387</v>
      </c>
    </row>
    <row r="22" spans="1:9" ht="15.5">
      <c r="A22" s="35">
        <v>44208</v>
      </c>
      <c r="B22" s="4">
        <v>93.5</v>
      </c>
      <c r="C22" s="4">
        <v>95.650002000000001</v>
      </c>
      <c r="D22" s="4">
        <v>93.400002000000001</v>
      </c>
      <c r="E22" s="4">
        <v>93.75</v>
      </c>
      <c r="F22" s="4">
        <v>93.75</v>
      </c>
      <c r="H22" s="36">
        <f t="shared" si="1"/>
        <v>1.3684466178937081E-2</v>
      </c>
      <c r="I22" s="37">
        <f t="shared" si="0"/>
        <v>1.768216874180075</v>
      </c>
    </row>
    <row r="23" spans="1:9" ht="15.5">
      <c r="A23" s="35">
        <v>44209</v>
      </c>
      <c r="B23" s="4">
        <v>94.400002000000001</v>
      </c>
      <c r="C23" s="4">
        <v>94.75</v>
      </c>
      <c r="D23" s="4">
        <v>91.150002000000001</v>
      </c>
      <c r="E23" s="4">
        <v>92.599997999999999</v>
      </c>
      <c r="F23" s="4">
        <v>92.599997999999999</v>
      </c>
      <c r="H23" s="36">
        <f t="shared" si="1"/>
        <v>-9.4538728332920399E-3</v>
      </c>
      <c r="I23" s="37">
        <f t="shared" si="0"/>
        <v>1.6702478970992169</v>
      </c>
    </row>
    <row r="24" spans="1:9" ht="15.5">
      <c r="A24" s="35">
        <v>44210</v>
      </c>
      <c r="B24" s="4">
        <v>92.650002000000001</v>
      </c>
      <c r="C24" s="4">
        <v>92.949996999999996</v>
      </c>
      <c r="D24" s="4">
        <v>91</v>
      </c>
      <c r="E24" s="4">
        <v>91.25</v>
      </c>
      <c r="F24" s="4">
        <v>91.25</v>
      </c>
      <c r="H24" s="36">
        <f t="shared" si="1"/>
        <v>-1.9180162070500151E-2</v>
      </c>
      <c r="I24" s="37">
        <f t="shared" si="0"/>
        <v>1.4743100517916772</v>
      </c>
    </row>
    <row r="25" spans="1:9" ht="15.5">
      <c r="A25" s="35">
        <v>44211</v>
      </c>
      <c r="B25" s="4">
        <v>91.849997999999999</v>
      </c>
      <c r="C25" s="4">
        <v>91.900002000000001</v>
      </c>
      <c r="D25" s="4">
        <v>88.25</v>
      </c>
      <c r="E25" s="4">
        <v>89.550003000000004</v>
      </c>
      <c r="F25" s="4">
        <v>89.550003000000004</v>
      </c>
      <c r="H25" s="36">
        <f t="shared" si="1"/>
        <v>-1.1360630767608761E-2</v>
      </c>
      <c r="I25" s="37">
        <f t="shared" si="0"/>
        <v>1.3600137101279752</v>
      </c>
    </row>
    <row r="26" spans="1:9" ht="15.5">
      <c r="A26" s="35">
        <v>44214</v>
      </c>
      <c r="B26" s="4">
        <v>90.150002000000001</v>
      </c>
      <c r="C26" s="4">
        <v>90.5</v>
      </c>
      <c r="D26" s="4">
        <v>86.150002000000001</v>
      </c>
      <c r="E26" s="4">
        <v>87.25</v>
      </c>
      <c r="F26" s="4">
        <v>87.25</v>
      </c>
      <c r="H26" s="36">
        <f t="shared" si="1"/>
        <v>-1.5351200418546321E-2</v>
      </c>
      <c r="I26" s="37">
        <f t="shared" si="0"/>
        <v>1.207617644506837</v>
      </c>
    </row>
    <row r="27" spans="1:9" ht="15.5">
      <c r="A27" s="35">
        <v>44215</v>
      </c>
      <c r="B27" s="4">
        <v>88.349997999999999</v>
      </c>
      <c r="C27" s="4">
        <v>91.199996999999996</v>
      </c>
      <c r="D27" s="4">
        <v>88.150002000000001</v>
      </c>
      <c r="E27" s="4">
        <v>90.199996999999996</v>
      </c>
      <c r="F27" s="4">
        <v>90.199996999999996</v>
      </c>
      <c r="H27" s="36">
        <f t="shared" si="1"/>
        <v>7.7050134796678828E-3</v>
      </c>
      <c r="I27" s="37">
        <f t="shared" si="0"/>
        <v>1.2838152419006974</v>
      </c>
    </row>
    <row r="28" spans="1:9" ht="15.5">
      <c r="A28" s="35">
        <v>44216</v>
      </c>
      <c r="B28" s="4">
        <v>90.25</v>
      </c>
      <c r="C28" s="4">
        <v>93.699996999999996</v>
      </c>
      <c r="D28" s="4">
        <v>89</v>
      </c>
      <c r="E28" s="4">
        <v>90.75</v>
      </c>
      <c r="F28" s="4">
        <v>90.75</v>
      </c>
      <c r="H28" s="36">
        <f t="shared" si="1"/>
        <v>2.704329304175181E-2</v>
      </c>
      <c r="I28" s="37">
        <f t="shared" si="0"/>
        <v>1.5559506846020972</v>
      </c>
    </row>
    <row r="29" spans="1:9" ht="15.5">
      <c r="A29" s="35">
        <v>44217</v>
      </c>
      <c r="B29" s="4">
        <v>91.25</v>
      </c>
      <c r="C29" s="4">
        <v>93.5</v>
      </c>
      <c r="D29" s="4">
        <v>88.5</v>
      </c>
      <c r="E29" s="4">
        <v>89.150002000000001</v>
      </c>
      <c r="F29" s="4">
        <v>89.150002000000001</v>
      </c>
      <c r="H29" s="36">
        <f t="shared" si="1"/>
        <v>-2.136720932658865E-3</v>
      </c>
      <c r="I29" s="37">
        <f t="shared" si="0"/>
        <v>1.5341801757485169</v>
      </c>
    </row>
    <row r="30" spans="1:9" ht="15.5">
      <c r="A30" s="35">
        <v>44218</v>
      </c>
      <c r="B30" s="4">
        <v>89.150002000000001</v>
      </c>
      <c r="C30" s="4">
        <v>90.150002000000001</v>
      </c>
      <c r="D30" s="4">
        <v>87</v>
      </c>
      <c r="E30" s="4">
        <v>87.949996999999996</v>
      </c>
      <c r="F30" s="4">
        <v>87.949996999999996</v>
      </c>
      <c r="H30" s="36">
        <f t="shared" si="1"/>
        <v>-3.64864644600685E-2</v>
      </c>
      <c r="I30" s="37">
        <f t="shared" si="0"/>
        <v>1.1695189002369952</v>
      </c>
    </row>
    <row r="31" spans="1:9" ht="15.5">
      <c r="A31" s="35">
        <v>44221</v>
      </c>
      <c r="B31" s="4">
        <v>88.099997999999999</v>
      </c>
      <c r="C31" s="4">
        <v>88.849997999999999</v>
      </c>
      <c r="D31" s="4">
        <v>84.550003000000004</v>
      </c>
      <c r="E31" s="4">
        <v>85.550003000000004</v>
      </c>
      <c r="F31" s="4">
        <v>85.550003000000004</v>
      </c>
      <c r="H31" s="36">
        <f t="shared" si="1"/>
        <v>-1.4525439743760823E-2</v>
      </c>
      <c r="I31" s="37">
        <f t="shared" si="0"/>
        <v>1.0280080346155589</v>
      </c>
    </row>
    <row r="32" spans="1:9" ht="15.5">
      <c r="A32" s="35">
        <v>44223</v>
      </c>
      <c r="B32" s="4">
        <v>85.699996999999996</v>
      </c>
      <c r="C32" s="4">
        <v>85.699996999999996</v>
      </c>
      <c r="D32" s="4">
        <v>83.150002000000001</v>
      </c>
      <c r="E32" s="4">
        <v>84.099997999999999</v>
      </c>
      <c r="F32" s="4">
        <v>84.099997999999999</v>
      </c>
      <c r="H32" s="36">
        <f t="shared" si="1"/>
        <v>-3.6096741492912886E-2</v>
      </c>
      <c r="I32" s="37">
        <f t="shared" si="0"/>
        <v>0.68511726795761763</v>
      </c>
    </row>
    <row r="33" spans="1:9" ht="15.5">
      <c r="A33" s="35">
        <v>44224</v>
      </c>
      <c r="B33" s="4">
        <v>81.599997999999999</v>
      </c>
      <c r="C33" s="4">
        <v>83.800003000000004</v>
      </c>
      <c r="D33" s="4">
        <v>81</v>
      </c>
      <c r="E33" s="4">
        <v>81.900002000000001</v>
      </c>
      <c r="F33" s="4">
        <v>81.900002000000001</v>
      </c>
      <c r="H33" s="36">
        <f t="shared" si="1"/>
        <v>-2.2419747310339695E-2</v>
      </c>
      <c r="I33" s="37">
        <f t="shared" si="0"/>
        <v>0.478294984629617</v>
      </c>
    </row>
    <row r="34" spans="1:9" ht="15.5">
      <c r="A34" s="35">
        <v>44225</v>
      </c>
      <c r="B34" s="4">
        <v>82.650002000000001</v>
      </c>
      <c r="C34" s="4">
        <v>84.5</v>
      </c>
      <c r="D34" s="4">
        <v>82.25</v>
      </c>
      <c r="E34" s="4">
        <v>82.800003000000004</v>
      </c>
      <c r="F34" s="4">
        <v>82.800003000000004</v>
      </c>
      <c r="H34" s="36">
        <f t="shared" si="1"/>
        <v>8.3184910755687153E-3</v>
      </c>
      <c r="I34" s="37">
        <f t="shared" si="0"/>
        <v>0.55449258202347729</v>
      </c>
    </row>
    <row r="35" spans="1:9" ht="15.5">
      <c r="A35" s="35">
        <v>44228</v>
      </c>
      <c r="B35" s="4">
        <v>83.300003000000004</v>
      </c>
      <c r="C35" s="4">
        <v>85.699996999999996</v>
      </c>
      <c r="D35" s="4">
        <v>83</v>
      </c>
      <c r="E35" s="4">
        <v>84.699996999999996</v>
      </c>
      <c r="F35" s="4">
        <v>84.699996999999996</v>
      </c>
      <c r="H35" s="36">
        <f t="shared" si="1"/>
        <v>1.4101256234771015E-2</v>
      </c>
      <c r="I35" s="37">
        <f t="shared" si="0"/>
        <v>0.68511726795761763</v>
      </c>
    </row>
    <row r="36" spans="1:9" ht="15.5">
      <c r="A36" s="35">
        <v>44229</v>
      </c>
      <c r="B36" s="4">
        <v>85.550003000000004</v>
      </c>
      <c r="C36" s="4">
        <v>87.099997999999999</v>
      </c>
      <c r="D36" s="4">
        <v>85.099997999999999</v>
      </c>
      <c r="E36" s="4">
        <v>85.400002000000001</v>
      </c>
      <c r="F36" s="4">
        <v>85.400002000000001</v>
      </c>
      <c r="H36" s="36">
        <f t="shared" si="1"/>
        <v>1.620407029844528E-2</v>
      </c>
      <c r="I36" s="37">
        <f t="shared" si="0"/>
        <v>0.83751322472457901</v>
      </c>
    </row>
    <row r="37" spans="1:9" ht="15.5">
      <c r="A37" s="35">
        <v>44230</v>
      </c>
      <c r="B37" s="4">
        <v>85.199996999999996</v>
      </c>
      <c r="C37" s="4">
        <v>86.699996999999996</v>
      </c>
      <c r="D37" s="4">
        <v>84.050003000000004</v>
      </c>
      <c r="E37" s="4">
        <v>85.5</v>
      </c>
      <c r="F37" s="4">
        <v>85.5</v>
      </c>
      <c r="H37" s="36">
        <f t="shared" si="1"/>
        <v>-4.6030117119249744E-3</v>
      </c>
      <c r="I37" s="37">
        <f t="shared" si="0"/>
        <v>0.79397144503817763</v>
      </c>
    </row>
    <row r="38" spans="1:9" ht="15.5">
      <c r="A38" s="35">
        <v>44231</v>
      </c>
      <c r="B38" s="4">
        <v>85.949996999999996</v>
      </c>
      <c r="C38" s="4">
        <v>88.199996999999996</v>
      </c>
      <c r="D38" s="4">
        <v>85.5</v>
      </c>
      <c r="E38" s="4">
        <v>86.849997999999999</v>
      </c>
      <c r="F38" s="4">
        <v>86.849997999999999</v>
      </c>
      <c r="H38" s="36">
        <f t="shared" si="1"/>
        <v>1.7153079814720133E-2</v>
      </c>
      <c r="I38" s="37">
        <f t="shared" si="0"/>
        <v>0.95725271065901751</v>
      </c>
    </row>
    <row r="39" spans="1:9" ht="15.5">
      <c r="A39" s="35">
        <v>44232</v>
      </c>
      <c r="B39" s="4">
        <v>89</v>
      </c>
      <c r="C39" s="4">
        <v>92</v>
      </c>
      <c r="D39" s="4">
        <v>88</v>
      </c>
      <c r="E39" s="4">
        <v>88.349997999999999</v>
      </c>
      <c r="F39" s="4">
        <v>88.349997999999999</v>
      </c>
      <c r="H39" s="36">
        <f t="shared" si="1"/>
        <v>4.2181648049900732E-2</v>
      </c>
      <c r="I39" s="37">
        <f t="shared" si="0"/>
        <v>1.370898910127677</v>
      </c>
    </row>
    <row r="40" spans="1:9" ht="15.5">
      <c r="A40" s="35">
        <v>44235</v>
      </c>
      <c r="B40" s="4">
        <v>88.599997999999999</v>
      </c>
      <c r="C40" s="4">
        <v>90.300003000000004</v>
      </c>
      <c r="D40" s="4">
        <v>87.800003000000004</v>
      </c>
      <c r="E40" s="4">
        <v>88.199996999999996</v>
      </c>
      <c r="F40" s="4">
        <v>88.199996999999996</v>
      </c>
      <c r="H40" s="36">
        <f t="shared" si="1"/>
        <v>-1.8651083403509731E-2</v>
      </c>
      <c r="I40" s="37">
        <f t="shared" si="0"/>
        <v>1.1858471356532567</v>
      </c>
    </row>
    <row r="41" spans="1:9" ht="15.5">
      <c r="A41" s="35">
        <v>44236</v>
      </c>
      <c r="B41" s="4">
        <v>88.800003000000004</v>
      </c>
      <c r="C41" s="4">
        <v>88.800003000000004</v>
      </c>
      <c r="D41" s="4">
        <v>86.5</v>
      </c>
      <c r="E41" s="4">
        <v>86.800003000000004</v>
      </c>
      <c r="F41" s="4">
        <v>86.800003000000004</v>
      </c>
      <c r="H41" s="36">
        <f t="shared" si="1"/>
        <v>-1.6750809863623005E-2</v>
      </c>
      <c r="I41" s="37">
        <f t="shared" si="0"/>
        <v>1.0225658700324167</v>
      </c>
    </row>
    <row r="42" spans="1:9" ht="15.5">
      <c r="A42" s="35">
        <v>44237</v>
      </c>
      <c r="B42" s="4">
        <v>87.5</v>
      </c>
      <c r="C42" s="4">
        <v>90.400002000000001</v>
      </c>
      <c r="D42" s="4">
        <v>87.050003000000004</v>
      </c>
      <c r="E42" s="4">
        <v>87.900002000000001</v>
      </c>
      <c r="F42" s="4">
        <v>87.900002000000001</v>
      </c>
      <c r="H42" s="36">
        <f t="shared" si="1"/>
        <v>1.7857605740116834E-2</v>
      </c>
      <c r="I42" s="37">
        <f t="shared" si="0"/>
        <v>1.1967324445071352</v>
      </c>
    </row>
    <row r="43" spans="1:9" ht="15.5">
      <c r="A43" s="35">
        <v>44238</v>
      </c>
      <c r="B43" s="4">
        <v>87.300003000000004</v>
      </c>
      <c r="C43" s="4">
        <v>89.699996999999996</v>
      </c>
      <c r="D43" s="4">
        <v>87</v>
      </c>
      <c r="E43" s="4">
        <v>87.75</v>
      </c>
      <c r="F43" s="4">
        <v>87.75</v>
      </c>
      <c r="H43" s="36">
        <f t="shared" si="1"/>
        <v>-7.7735539020906321E-3</v>
      </c>
      <c r="I43" s="37">
        <f t="shared" si="0"/>
        <v>1.1205339762798574</v>
      </c>
    </row>
    <row r="44" spans="1:9" ht="15.5">
      <c r="A44" s="35">
        <v>44239</v>
      </c>
      <c r="B44" s="4">
        <v>93.800003000000004</v>
      </c>
      <c r="C44" s="4">
        <v>93.800003000000004</v>
      </c>
      <c r="D44" s="4">
        <v>89.849997999999999</v>
      </c>
      <c r="E44" s="4">
        <v>90.699996999999996</v>
      </c>
      <c r="F44" s="4">
        <v>90.699996999999996</v>
      </c>
      <c r="H44" s="36">
        <f t="shared" si="1"/>
        <v>4.4694152375187216E-2</v>
      </c>
      <c r="I44" s="37">
        <f t="shared" si="0"/>
        <v>1.5668367554352165</v>
      </c>
    </row>
    <row r="45" spans="1:9" ht="15.5">
      <c r="A45" s="35">
        <v>44242</v>
      </c>
      <c r="B45" s="4">
        <v>91.400002000000001</v>
      </c>
      <c r="C45" s="4">
        <v>91.550003000000004</v>
      </c>
      <c r="D45" s="4">
        <v>89</v>
      </c>
      <c r="E45" s="4">
        <v>89.300003000000004</v>
      </c>
      <c r="F45" s="4">
        <v>89.300003000000004</v>
      </c>
      <c r="H45" s="36">
        <f t="shared" si="1"/>
        <v>-2.4279584105622993E-2</v>
      </c>
      <c r="I45" s="37">
        <f t="shared" si="0"/>
        <v>1.3219148570039567</v>
      </c>
    </row>
    <row r="46" spans="1:9" ht="15.5">
      <c r="A46" s="35">
        <v>44243</v>
      </c>
      <c r="B46" s="4">
        <v>88.949996999999996</v>
      </c>
      <c r="C46" s="4">
        <v>89.050003000000004</v>
      </c>
      <c r="D46" s="4">
        <v>87</v>
      </c>
      <c r="E46" s="4">
        <v>87.349997999999999</v>
      </c>
      <c r="F46" s="4">
        <v>87.349997999999999</v>
      </c>
      <c r="H46" s="36">
        <f t="shared" si="1"/>
        <v>-2.7687260464888987E-2</v>
      </c>
      <c r="I46" s="37">
        <f t="shared" si="0"/>
        <v>1.0497794143025567</v>
      </c>
    </row>
    <row r="47" spans="1:9" ht="15.5">
      <c r="A47" s="35">
        <v>44244</v>
      </c>
      <c r="B47" s="4">
        <v>87.300003000000004</v>
      </c>
      <c r="C47" s="4">
        <v>90.650002000000001</v>
      </c>
      <c r="D47" s="4">
        <v>86.099997999999999</v>
      </c>
      <c r="E47" s="4">
        <v>88.349997999999999</v>
      </c>
      <c r="F47" s="4">
        <v>88.349997999999999</v>
      </c>
      <c r="H47" s="36">
        <f t="shared" si="1"/>
        <v>1.7807915839130148E-2</v>
      </c>
      <c r="I47" s="37">
        <f t="shared" si="0"/>
        <v>1.2239459887772752</v>
      </c>
    </row>
    <row r="48" spans="1:9" ht="15.5">
      <c r="A48" s="35">
        <v>44245</v>
      </c>
      <c r="B48" s="4">
        <v>88.550003000000004</v>
      </c>
      <c r="C48" s="4">
        <v>89.300003000000004</v>
      </c>
      <c r="D48" s="4">
        <v>87.550003000000004</v>
      </c>
      <c r="E48" s="4">
        <v>88.25</v>
      </c>
      <c r="F48" s="4">
        <v>88.25</v>
      </c>
      <c r="H48" s="36">
        <f t="shared" si="1"/>
        <v>-1.5004437786661348E-2</v>
      </c>
      <c r="I48" s="37">
        <f t="shared" si="0"/>
        <v>1.0769929585726967</v>
      </c>
    </row>
    <row r="49" spans="1:9" ht="15.5">
      <c r="A49" s="35">
        <v>44246</v>
      </c>
      <c r="B49" s="4">
        <v>88</v>
      </c>
      <c r="C49" s="4">
        <v>88.5</v>
      </c>
      <c r="D49" s="4">
        <v>85.449996999999996</v>
      </c>
      <c r="E49" s="4">
        <v>86.25</v>
      </c>
      <c r="F49" s="4">
        <v>86.25</v>
      </c>
      <c r="H49" s="36">
        <f t="shared" si="1"/>
        <v>-8.9989694631938712E-3</v>
      </c>
      <c r="I49" s="37">
        <f t="shared" si="0"/>
        <v>0.98990929034571717</v>
      </c>
    </row>
    <row r="50" spans="1:9" ht="15.5">
      <c r="A50" s="35">
        <v>44249</v>
      </c>
      <c r="B50" s="4">
        <v>86.25</v>
      </c>
      <c r="C50" s="4">
        <v>86.25</v>
      </c>
      <c r="D50" s="4">
        <v>83</v>
      </c>
      <c r="E50" s="4">
        <v>83.800003000000004</v>
      </c>
      <c r="F50" s="4">
        <v>83.800003000000004</v>
      </c>
      <c r="H50" s="36">
        <f t="shared" si="1"/>
        <v>-2.575249610241474E-2</v>
      </c>
      <c r="I50" s="37">
        <f t="shared" si="0"/>
        <v>0.74498739191445729</v>
      </c>
    </row>
    <row r="51" spans="1:9" ht="15.5">
      <c r="A51" s="35">
        <v>44250</v>
      </c>
      <c r="B51" s="4">
        <v>84.199996999999996</v>
      </c>
      <c r="C51" s="4">
        <v>84.75</v>
      </c>
      <c r="D51" s="4">
        <v>82.550003000000004</v>
      </c>
      <c r="E51" s="4">
        <v>82.949996999999996</v>
      </c>
      <c r="F51" s="4">
        <v>82.949996999999996</v>
      </c>
      <c r="H51" s="36">
        <f t="shared" si="1"/>
        <v>-1.7544309650909508E-2</v>
      </c>
      <c r="I51" s="37">
        <f t="shared" si="0"/>
        <v>0.58170612629361729</v>
      </c>
    </row>
    <row r="52" spans="1:9" ht="15.5">
      <c r="A52" s="35">
        <v>44251</v>
      </c>
      <c r="B52" s="4">
        <v>83.5</v>
      </c>
      <c r="C52" s="4">
        <v>85.150002000000001</v>
      </c>
      <c r="D52" s="4">
        <v>83.050003000000004</v>
      </c>
      <c r="E52" s="4">
        <v>83.75</v>
      </c>
      <c r="F52" s="4">
        <v>83.75</v>
      </c>
      <c r="H52" s="36">
        <f t="shared" si="1"/>
        <v>4.7086843360998496E-3</v>
      </c>
      <c r="I52" s="37">
        <f t="shared" si="0"/>
        <v>0.62524801483419556</v>
      </c>
    </row>
    <row r="53" spans="1:9" ht="15.5">
      <c r="A53" s="35">
        <v>44252</v>
      </c>
      <c r="B53" s="4">
        <v>84</v>
      </c>
      <c r="C53" s="4">
        <v>86.699996999999996</v>
      </c>
      <c r="D53" s="4">
        <v>84</v>
      </c>
      <c r="E53" s="4">
        <v>84.949996999999996</v>
      </c>
      <c r="F53" s="4">
        <v>84.949996999999996</v>
      </c>
      <c r="H53" s="36">
        <f t="shared" si="1"/>
        <v>1.8039418587760047E-2</v>
      </c>
      <c r="I53" s="37">
        <f t="shared" si="0"/>
        <v>0.79397144503817763</v>
      </c>
    </row>
    <row r="54" spans="1:9" ht="15.5">
      <c r="A54" s="35">
        <v>44253</v>
      </c>
      <c r="B54" s="4">
        <v>83.699996999999996</v>
      </c>
      <c r="C54" s="4">
        <v>84.75</v>
      </c>
      <c r="D54" s="4">
        <v>82.5</v>
      </c>
      <c r="E54" s="4">
        <v>82.650002000000001</v>
      </c>
      <c r="F54" s="4">
        <v>82.650002000000001</v>
      </c>
      <c r="H54" s="36">
        <f t="shared" si="1"/>
        <v>-2.2748102923859762E-2</v>
      </c>
      <c r="I54" s="37">
        <f t="shared" si="0"/>
        <v>0.58170612629361729</v>
      </c>
    </row>
    <row r="55" spans="1:9" ht="15.5">
      <c r="A55" s="35">
        <v>44256</v>
      </c>
      <c r="B55" s="4">
        <v>83.699996999999996</v>
      </c>
      <c r="C55" s="4">
        <v>84.949996999999996</v>
      </c>
      <c r="D55" s="4">
        <v>82.800003000000004</v>
      </c>
      <c r="E55" s="4">
        <v>83.25</v>
      </c>
      <c r="F55" s="4">
        <v>83.25</v>
      </c>
      <c r="H55" s="36">
        <f t="shared" si="1"/>
        <v>2.3570665424895612E-3</v>
      </c>
      <c r="I55" s="37">
        <f t="shared" si="0"/>
        <v>0.60347663514719763</v>
      </c>
    </row>
    <row r="56" spans="1:9" ht="15.5">
      <c r="A56" s="35">
        <v>44257</v>
      </c>
      <c r="B56" s="4">
        <v>83.5</v>
      </c>
      <c r="C56" s="4">
        <v>84.900002000000001</v>
      </c>
      <c r="D56" s="4">
        <v>83.199996999999996</v>
      </c>
      <c r="E56" s="4">
        <v>83.849997999999999</v>
      </c>
      <c r="F56" s="4">
        <v>83.849997999999999</v>
      </c>
      <c r="H56" s="36">
        <f t="shared" si="1"/>
        <v>-5.8869592862187425E-4</v>
      </c>
      <c r="I56" s="37">
        <f t="shared" si="0"/>
        <v>0.59803447056405556</v>
      </c>
    </row>
    <row r="57" spans="1:9" ht="15.5">
      <c r="A57" s="35">
        <v>44258</v>
      </c>
      <c r="B57" s="4">
        <v>84.900002000000001</v>
      </c>
      <c r="C57" s="4">
        <v>89.800003000000004</v>
      </c>
      <c r="D57" s="4">
        <v>83.599997999999999</v>
      </c>
      <c r="E57" s="4">
        <v>88.849997999999999</v>
      </c>
      <c r="F57" s="4">
        <v>88.849997999999999</v>
      </c>
      <c r="H57" s="36">
        <f t="shared" si="1"/>
        <v>5.6110891841298464E-2</v>
      </c>
      <c r="I57" s="37">
        <f t="shared" si="0"/>
        <v>1.1314200471129767</v>
      </c>
    </row>
    <row r="58" spans="1:9" ht="15.5">
      <c r="A58" s="35">
        <v>44259</v>
      </c>
      <c r="B58" s="4">
        <v>86.5</v>
      </c>
      <c r="C58" s="4">
        <v>90.599997999999999</v>
      </c>
      <c r="D58" s="4">
        <v>86</v>
      </c>
      <c r="E58" s="4">
        <v>87.550003000000004</v>
      </c>
      <c r="F58" s="4">
        <v>87.550003000000004</v>
      </c>
      <c r="H58" s="36">
        <f t="shared" si="1"/>
        <v>8.869182258152428E-3</v>
      </c>
      <c r="I58" s="37">
        <f t="shared" si="0"/>
        <v>1.2185028445065389</v>
      </c>
    </row>
    <row r="59" spans="1:9" ht="15.5">
      <c r="A59" s="35">
        <v>44260</v>
      </c>
      <c r="B59" s="4">
        <v>87.5</v>
      </c>
      <c r="C59" s="4">
        <v>87.949996999999996</v>
      </c>
      <c r="D59" s="4">
        <v>84.300003000000004</v>
      </c>
      <c r="E59" s="4">
        <v>84.949996999999996</v>
      </c>
      <c r="F59" s="4">
        <v>84.949996999999996</v>
      </c>
      <c r="H59" s="36">
        <f t="shared" si="1"/>
        <v>-2.9685753900601571E-2</v>
      </c>
      <c r="I59" s="37">
        <f t="shared" si="0"/>
        <v>0.93003916638887751</v>
      </c>
    </row>
    <row r="60" spans="1:9" ht="15.5">
      <c r="A60" s="35">
        <v>44263</v>
      </c>
      <c r="B60" s="4">
        <v>84.849997999999999</v>
      </c>
      <c r="C60" s="4">
        <v>86.349997999999999</v>
      </c>
      <c r="D60" s="4">
        <v>83.599997999999999</v>
      </c>
      <c r="E60" s="4">
        <v>84.599997999999999</v>
      </c>
      <c r="F60" s="4">
        <v>84.599997999999999</v>
      </c>
      <c r="H60" s="36">
        <f t="shared" si="1"/>
        <v>-1.8359655642141107E-2</v>
      </c>
      <c r="I60" s="37">
        <f t="shared" si="0"/>
        <v>0.75587259191415901</v>
      </c>
    </row>
    <row r="61" spans="1:9" ht="15.5">
      <c r="A61" s="35">
        <v>44264</v>
      </c>
      <c r="B61" s="4">
        <v>84.599997999999999</v>
      </c>
      <c r="C61" s="4">
        <v>85.400002000000001</v>
      </c>
      <c r="D61" s="4">
        <v>82.800003000000004</v>
      </c>
      <c r="E61" s="4">
        <v>83.5</v>
      </c>
      <c r="F61" s="4">
        <v>83.5</v>
      </c>
      <c r="H61" s="36">
        <f t="shared" si="1"/>
        <v>-1.1062657217407814E-2</v>
      </c>
      <c r="I61" s="37">
        <f t="shared" si="0"/>
        <v>0.65246155910433556</v>
      </c>
    </row>
    <row r="62" spans="1:9" ht="15.5">
      <c r="A62" s="35">
        <v>44265</v>
      </c>
      <c r="B62" s="4">
        <v>85.25</v>
      </c>
      <c r="C62" s="4">
        <v>85.900002000000001</v>
      </c>
      <c r="D62" s="4">
        <v>82.699996999999996</v>
      </c>
      <c r="E62" s="4">
        <v>83.099997999999999</v>
      </c>
      <c r="F62" s="4">
        <v>83.099997999999999</v>
      </c>
      <c r="H62" s="36">
        <f t="shared" si="1"/>
        <v>5.8377280593687473E-3</v>
      </c>
      <c r="I62" s="37">
        <f t="shared" si="0"/>
        <v>0.70688864764461545</v>
      </c>
    </row>
    <row r="63" spans="1:9" ht="15.5">
      <c r="A63" s="35">
        <v>44267</v>
      </c>
      <c r="B63" s="4">
        <v>83.949996999999996</v>
      </c>
      <c r="C63" s="4">
        <v>84.199996999999996</v>
      </c>
      <c r="D63" s="4">
        <v>82</v>
      </c>
      <c r="E63" s="4">
        <v>82.550003000000004</v>
      </c>
      <c r="F63" s="4">
        <v>82.550003000000004</v>
      </c>
      <c r="H63" s="36">
        <f t="shared" si="1"/>
        <v>-1.9988966654269798E-2</v>
      </c>
      <c r="I63" s="37">
        <f t="shared" si="0"/>
        <v>0.52183600233677774</v>
      </c>
    </row>
    <row r="64" spans="1:9" ht="15.5">
      <c r="A64" s="35">
        <v>44270</v>
      </c>
      <c r="B64" s="4">
        <v>83.25</v>
      </c>
      <c r="C64" s="4">
        <v>83.25</v>
      </c>
      <c r="D64" s="4">
        <v>79.650002000000001</v>
      </c>
      <c r="E64" s="4">
        <v>80.75</v>
      </c>
      <c r="F64" s="4">
        <v>80.75</v>
      </c>
      <c r="H64" s="36">
        <f t="shared" si="1"/>
        <v>-1.1346756758273464E-2</v>
      </c>
      <c r="I64" s="37">
        <f t="shared" si="0"/>
        <v>0.4184248606727774</v>
      </c>
    </row>
    <row r="65" spans="1:9" ht="15.5">
      <c r="A65" s="35">
        <v>44271</v>
      </c>
      <c r="B65" s="4">
        <v>80.599997999999999</v>
      </c>
      <c r="C65" s="4">
        <v>80.599997999999999</v>
      </c>
      <c r="D65" s="4">
        <v>78.699996999999996</v>
      </c>
      <c r="E65" s="4">
        <v>79.150002000000001</v>
      </c>
      <c r="F65" s="4">
        <v>79.150002000000001</v>
      </c>
      <c r="H65" s="36">
        <f t="shared" si="1"/>
        <v>-3.2349504161866743E-2</v>
      </c>
      <c r="I65" s="37">
        <f t="shared" si="0"/>
        <v>0.12996107370093929</v>
      </c>
    </row>
    <row r="66" spans="1:9" ht="15.5">
      <c r="A66" s="35">
        <v>44272</v>
      </c>
      <c r="B66" s="4">
        <v>78.300003000000004</v>
      </c>
      <c r="C66" s="4">
        <v>81.800003000000004</v>
      </c>
      <c r="D66" s="4">
        <v>77.050003000000004</v>
      </c>
      <c r="E66" s="4">
        <v>77.900002000000001</v>
      </c>
      <c r="F66" s="4">
        <v>77.900002000000001</v>
      </c>
      <c r="H66" s="36">
        <f t="shared" si="1"/>
        <v>1.4778655584830783E-2</v>
      </c>
      <c r="I66" s="37">
        <f t="shared" si="0"/>
        <v>0.26058663046849712</v>
      </c>
    </row>
    <row r="67" spans="1:9" ht="15.5">
      <c r="A67" s="35">
        <v>44273</v>
      </c>
      <c r="B67" s="4">
        <v>77.800003000000004</v>
      </c>
      <c r="C67" s="4">
        <v>79</v>
      </c>
      <c r="D67" s="4">
        <v>74.599997999999999</v>
      </c>
      <c r="E67" s="4">
        <v>75.349997999999999</v>
      </c>
      <c r="F67" s="4">
        <v>75.349997999999999</v>
      </c>
      <c r="H67" s="36">
        <f t="shared" si="1"/>
        <v>-3.4829427816495846E-2</v>
      </c>
      <c r="I67" s="37">
        <f t="shared" ref="I67:I130" si="2">STANDARDIZE(C67,$H$249,$H$250^0.5)</f>
        <v>-4.4205391919602405E-2</v>
      </c>
    </row>
    <row r="68" spans="1:9" ht="15.5">
      <c r="A68" s="35">
        <v>44274</v>
      </c>
      <c r="B68" s="4">
        <v>73</v>
      </c>
      <c r="C68" s="4">
        <v>74.300003000000004</v>
      </c>
      <c r="D68" s="4">
        <v>69.25</v>
      </c>
      <c r="E68" s="4">
        <v>71.800003000000004</v>
      </c>
      <c r="F68" s="4">
        <v>71.800003000000004</v>
      </c>
      <c r="H68" s="36">
        <f t="shared" ref="H68:H131" si="3">LN(C68/C67)</f>
        <v>-6.1336860366458128E-2</v>
      </c>
      <c r="I68" s="37">
        <f t="shared" si="2"/>
        <v>-0.55581969763570249</v>
      </c>
    </row>
    <row r="69" spans="1:9" ht="15.5">
      <c r="A69" s="35">
        <v>44277</v>
      </c>
      <c r="B69" s="4">
        <v>72.949996999999996</v>
      </c>
      <c r="C69" s="4">
        <v>77</v>
      </c>
      <c r="D69" s="4">
        <v>71.849997999999999</v>
      </c>
      <c r="E69" s="4">
        <v>76.400002000000001</v>
      </c>
      <c r="F69" s="4">
        <v>76.400002000000001</v>
      </c>
      <c r="H69" s="36">
        <f t="shared" si="3"/>
        <v>3.5694429753120434E-2</v>
      </c>
      <c r="I69" s="37">
        <f t="shared" si="2"/>
        <v>-0.26191374608072232</v>
      </c>
    </row>
    <row r="70" spans="1:9" ht="15.5">
      <c r="A70" s="35">
        <v>44278</v>
      </c>
      <c r="B70" s="4">
        <v>77</v>
      </c>
      <c r="C70" s="4">
        <v>77.900002000000001</v>
      </c>
      <c r="D70" s="4">
        <v>74.550003000000004</v>
      </c>
      <c r="E70" s="4">
        <v>74.75</v>
      </c>
      <c r="F70" s="4">
        <v>74.75</v>
      </c>
      <c r="H70" s="36">
        <f t="shared" si="3"/>
        <v>1.1620556696959257E-2</v>
      </c>
      <c r="I70" s="37">
        <f t="shared" si="2"/>
        <v>-0.16394476899986413</v>
      </c>
    </row>
    <row r="71" spans="1:9" ht="15.5">
      <c r="A71" s="35">
        <v>44279</v>
      </c>
      <c r="B71" s="4">
        <v>72.349997999999999</v>
      </c>
      <c r="C71" s="4">
        <v>73.949996999999996</v>
      </c>
      <c r="D71" s="4">
        <v>71.599997999999999</v>
      </c>
      <c r="E71" s="4">
        <v>71.849997999999999</v>
      </c>
      <c r="F71" s="4">
        <v>71.849997999999999</v>
      </c>
      <c r="H71" s="36">
        <f t="shared" si="3"/>
        <v>-5.2036829961786595E-2</v>
      </c>
      <c r="I71" s="37">
        <f t="shared" si="2"/>
        <v>-0.59391931273896181</v>
      </c>
    </row>
    <row r="72" spans="1:9" ht="15.5">
      <c r="A72" s="35">
        <v>44280</v>
      </c>
      <c r="B72" s="4">
        <v>72.099997999999999</v>
      </c>
      <c r="C72" s="4">
        <v>72.550003000000004</v>
      </c>
      <c r="D72" s="4">
        <v>68.349997999999999</v>
      </c>
      <c r="E72" s="4">
        <v>68.75</v>
      </c>
      <c r="F72" s="4">
        <v>68.75</v>
      </c>
      <c r="H72" s="36">
        <f t="shared" si="3"/>
        <v>-1.9113127907867997E-2</v>
      </c>
      <c r="I72" s="37">
        <f t="shared" si="2"/>
        <v>-0.74631450752668249</v>
      </c>
    </row>
    <row r="73" spans="1:9" ht="15.5">
      <c r="A73" s="35">
        <v>44281</v>
      </c>
      <c r="B73" s="4">
        <v>69</v>
      </c>
      <c r="C73" s="4">
        <v>70.75</v>
      </c>
      <c r="D73" s="4">
        <v>68.900002000000001</v>
      </c>
      <c r="E73" s="4">
        <v>69.25</v>
      </c>
      <c r="F73" s="4">
        <v>69.25</v>
      </c>
      <c r="H73" s="36">
        <f t="shared" si="3"/>
        <v>-2.5123484157641623E-2</v>
      </c>
      <c r="I73" s="37">
        <f t="shared" si="2"/>
        <v>-0.94225235283422204</v>
      </c>
    </row>
    <row r="74" spans="1:9" ht="15.5">
      <c r="A74" s="35">
        <v>44285</v>
      </c>
      <c r="B74" s="4">
        <v>69.599997999999999</v>
      </c>
      <c r="C74" s="4">
        <v>70.099997999999999</v>
      </c>
      <c r="D74" s="4">
        <v>68</v>
      </c>
      <c r="E74" s="4">
        <v>68.349997999999999</v>
      </c>
      <c r="F74" s="4">
        <v>68.349997999999999</v>
      </c>
      <c r="H74" s="36">
        <f t="shared" si="3"/>
        <v>-9.2297710134734492E-3</v>
      </c>
      <c r="I74" s="37">
        <f t="shared" si="2"/>
        <v>-1.0130077856449402</v>
      </c>
    </row>
    <row r="75" spans="1:9" ht="15.5">
      <c r="A75" s="35">
        <v>44286</v>
      </c>
      <c r="B75" s="4">
        <v>68.800003000000004</v>
      </c>
      <c r="C75" s="4">
        <v>71.199996999999996</v>
      </c>
      <c r="D75" s="4">
        <v>68.599997999999999</v>
      </c>
      <c r="E75" s="4">
        <v>69.300003000000004</v>
      </c>
      <c r="F75" s="4">
        <v>69.300003000000004</v>
      </c>
      <c r="H75" s="36">
        <f t="shared" si="3"/>
        <v>1.5570010773224136E-2</v>
      </c>
      <c r="I75" s="37">
        <f t="shared" si="2"/>
        <v>-0.8932682997105017</v>
      </c>
    </row>
    <row r="76" spans="1:9" ht="15.5">
      <c r="A76" s="35">
        <v>44287</v>
      </c>
      <c r="B76" s="4">
        <v>70.199996999999996</v>
      </c>
      <c r="C76" s="4">
        <v>72.599997999999999</v>
      </c>
      <c r="D76" s="4">
        <v>69.699996999999996</v>
      </c>
      <c r="E76" s="4">
        <v>72.150002000000001</v>
      </c>
      <c r="F76" s="4">
        <v>72.150002000000001</v>
      </c>
      <c r="H76" s="36">
        <f t="shared" si="3"/>
        <v>1.9472117999443071E-2</v>
      </c>
      <c r="I76" s="37">
        <f t="shared" si="2"/>
        <v>-0.74087234294354032</v>
      </c>
    </row>
    <row r="77" spans="1:9" ht="15.5">
      <c r="A77" s="35">
        <v>44291</v>
      </c>
      <c r="B77" s="4">
        <v>71</v>
      </c>
      <c r="C77" s="4">
        <v>71.199996999999996</v>
      </c>
      <c r="D77" s="4">
        <v>68</v>
      </c>
      <c r="E77" s="4">
        <v>68.75</v>
      </c>
      <c r="F77" s="4">
        <v>68.75</v>
      </c>
      <c r="H77" s="36">
        <f t="shared" si="3"/>
        <v>-1.9472117999442935E-2</v>
      </c>
      <c r="I77" s="37">
        <f t="shared" si="2"/>
        <v>-0.8932682997105017</v>
      </c>
    </row>
    <row r="78" spans="1:9" ht="15.5">
      <c r="A78" s="35">
        <v>44292</v>
      </c>
      <c r="B78" s="4">
        <v>68.75</v>
      </c>
      <c r="C78" s="4">
        <v>69.800003000000004</v>
      </c>
      <c r="D78" s="4">
        <v>68.099997999999999</v>
      </c>
      <c r="E78" s="4">
        <v>69.400002000000001</v>
      </c>
      <c r="F78" s="4">
        <v>69.400002000000001</v>
      </c>
      <c r="H78" s="36">
        <f t="shared" si="3"/>
        <v>-1.9858723534829089E-2</v>
      </c>
      <c r="I78" s="37">
        <f t="shared" si="2"/>
        <v>-1.0456634944982224</v>
      </c>
    </row>
    <row r="79" spans="1:9" ht="15.5">
      <c r="A79" s="35">
        <v>44293</v>
      </c>
      <c r="B79" s="4">
        <v>69</v>
      </c>
      <c r="C79" s="4">
        <v>72.400002000000001</v>
      </c>
      <c r="D79" s="4">
        <v>68.75</v>
      </c>
      <c r="E79" s="4">
        <v>71.849997999999999</v>
      </c>
      <c r="F79" s="4">
        <v>71.849997999999999</v>
      </c>
      <c r="H79" s="36">
        <f t="shared" si="3"/>
        <v>3.6572274267711022E-2</v>
      </c>
      <c r="I79" s="37">
        <f t="shared" si="2"/>
        <v>-0.76264274294294387</v>
      </c>
    </row>
    <row r="80" spans="1:9" ht="15.5">
      <c r="A80" s="35">
        <v>44294</v>
      </c>
      <c r="B80" s="4">
        <v>71.849997999999999</v>
      </c>
      <c r="C80" s="4">
        <v>72.199996999999996</v>
      </c>
      <c r="D80" s="4">
        <v>70.5</v>
      </c>
      <c r="E80" s="4">
        <v>71.449996999999996</v>
      </c>
      <c r="F80" s="4">
        <v>71.449996999999996</v>
      </c>
      <c r="H80" s="36">
        <f t="shared" si="3"/>
        <v>-2.7663226684466339E-3</v>
      </c>
      <c r="I80" s="37">
        <f t="shared" si="2"/>
        <v>-0.7844141226299417</v>
      </c>
    </row>
    <row r="81" spans="1:9" ht="15.5">
      <c r="A81" s="35">
        <v>44295</v>
      </c>
      <c r="B81" s="4">
        <v>70.650002000000001</v>
      </c>
      <c r="C81" s="4">
        <v>71.449996999999996</v>
      </c>
      <c r="D81" s="4">
        <v>70.150002000000001</v>
      </c>
      <c r="E81" s="4">
        <v>71.050003000000004</v>
      </c>
      <c r="F81" s="4">
        <v>71.050003000000004</v>
      </c>
      <c r="H81" s="36">
        <f t="shared" si="3"/>
        <v>-1.0442141959061431E-2</v>
      </c>
      <c r="I81" s="37">
        <f t="shared" si="2"/>
        <v>-0.8660547554403617</v>
      </c>
    </row>
    <row r="82" spans="1:9" ht="15.5">
      <c r="A82" s="35">
        <v>44298</v>
      </c>
      <c r="B82" s="4">
        <v>68</v>
      </c>
      <c r="C82" s="4">
        <v>69</v>
      </c>
      <c r="D82" s="4">
        <v>65.199996999999996</v>
      </c>
      <c r="E82" s="4">
        <v>66.349997999999999</v>
      </c>
      <c r="F82" s="4">
        <v>66.349997999999999</v>
      </c>
      <c r="H82" s="36">
        <f t="shared" si="3"/>
        <v>-3.4891357791212288E-2</v>
      </c>
      <c r="I82" s="37">
        <f t="shared" si="2"/>
        <v>-1.1327471627252019</v>
      </c>
    </row>
    <row r="83" spans="1:9" ht="15.5">
      <c r="A83" s="35">
        <v>44299</v>
      </c>
      <c r="B83" s="4">
        <v>65.199996999999996</v>
      </c>
      <c r="C83" s="4">
        <v>70.449996999999996</v>
      </c>
      <c r="D83" s="4">
        <v>65.199996999999996</v>
      </c>
      <c r="E83" s="4">
        <v>68.199996999999996</v>
      </c>
      <c r="F83" s="4">
        <v>68.199996999999996</v>
      </c>
      <c r="H83" s="36">
        <f t="shared" si="3"/>
        <v>2.0796691164036474E-2</v>
      </c>
      <c r="I83" s="37">
        <f t="shared" si="2"/>
        <v>-0.9749089325209217</v>
      </c>
    </row>
    <row r="84" spans="1:9" ht="15.5">
      <c r="A84" s="35">
        <v>44301</v>
      </c>
      <c r="B84" s="4">
        <v>68</v>
      </c>
      <c r="C84" s="4">
        <v>68.25</v>
      </c>
      <c r="D84" s="4">
        <v>65.5</v>
      </c>
      <c r="E84" s="4">
        <v>66.75</v>
      </c>
      <c r="F84" s="4">
        <v>66.75</v>
      </c>
      <c r="H84" s="36">
        <f t="shared" si="3"/>
        <v>-3.1725761696226693E-2</v>
      </c>
      <c r="I84" s="37">
        <f t="shared" si="2"/>
        <v>-1.2143877955356219</v>
      </c>
    </row>
    <row r="85" spans="1:9" ht="15.5">
      <c r="A85" s="35">
        <v>44302</v>
      </c>
      <c r="B85" s="4">
        <v>67.400002000000001</v>
      </c>
      <c r="C85" s="4">
        <v>68.199996999999996</v>
      </c>
      <c r="D85" s="4">
        <v>65.699996999999996</v>
      </c>
      <c r="E85" s="4">
        <v>65.900002000000001</v>
      </c>
      <c r="F85" s="4">
        <v>65.900002000000001</v>
      </c>
      <c r="H85" s="36">
        <f t="shared" si="3"/>
        <v>-7.3291320392352875E-4</v>
      </c>
      <c r="I85" s="37">
        <f t="shared" si="2"/>
        <v>-1.2198308309521815</v>
      </c>
    </row>
    <row r="86" spans="1:9" ht="15.5">
      <c r="A86" s="35">
        <v>44305</v>
      </c>
      <c r="B86" s="4">
        <v>63</v>
      </c>
      <c r="C86" s="4">
        <v>63</v>
      </c>
      <c r="D86" s="4">
        <v>61.049999</v>
      </c>
      <c r="E86" s="4">
        <v>61.299999</v>
      </c>
      <c r="F86" s="4">
        <v>61.299999</v>
      </c>
      <c r="H86" s="36">
        <f t="shared" si="3"/>
        <v>-7.9309794469612921E-2</v>
      </c>
      <c r="I86" s="37">
        <f t="shared" si="2"/>
        <v>-1.7858722252085617</v>
      </c>
    </row>
    <row r="87" spans="1:9" ht="15.5">
      <c r="A87" s="35">
        <v>44306</v>
      </c>
      <c r="B87" s="4">
        <v>62.25</v>
      </c>
      <c r="C87" s="4">
        <v>63.400002000000001</v>
      </c>
      <c r="D87" s="4">
        <v>60.549999</v>
      </c>
      <c r="E87" s="4">
        <v>61.450001</v>
      </c>
      <c r="F87" s="4">
        <v>61.450001</v>
      </c>
      <c r="H87" s="36">
        <f t="shared" si="3"/>
        <v>6.3291665973884137E-3</v>
      </c>
      <c r="I87" s="37">
        <f t="shared" si="2"/>
        <v>-1.7423303366679834</v>
      </c>
    </row>
    <row r="88" spans="1:9" ht="15.5">
      <c r="A88" s="35">
        <v>44308</v>
      </c>
      <c r="B88" s="4">
        <v>60.549999</v>
      </c>
      <c r="C88" s="4">
        <v>60.900002000000001</v>
      </c>
      <c r="D88" s="4">
        <v>59.400002000000001</v>
      </c>
      <c r="E88" s="4">
        <v>60.049999</v>
      </c>
      <c r="F88" s="4">
        <v>60.049999</v>
      </c>
      <c r="H88" s="36">
        <f t="shared" si="3"/>
        <v>-4.0230685432347764E-2</v>
      </c>
      <c r="I88" s="37">
        <f t="shared" si="2"/>
        <v>-2.0144657793693832</v>
      </c>
    </row>
    <row r="89" spans="1:9" ht="15.5">
      <c r="A89" s="35">
        <v>44309</v>
      </c>
      <c r="B89" s="4">
        <v>60</v>
      </c>
      <c r="C89" s="4">
        <v>61.299999</v>
      </c>
      <c r="D89" s="4">
        <v>59.549999</v>
      </c>
      <c r="E89" s="4">
        <v>60.799999</v>
      </c>
      <c r="F89" s="4">
        <v>60.799999</v>
      </c>
      <c r="H89" s="36">
        <f t="shared" si="3"/>
        <v>6.5466190723786353E-3</v>
      </c>
      <c r="I89" s="37">
        <f t="shared" si="2"/>
        <v>-1.9709244350996906</v>
      </c>
    </row>
    <row r="90" spans="1:9" ht="15.5">
      <c r="A90" s="35">
        <v>44312</v>
      </c>
      <c r="B90" s="4">
        <v>61.950001</v>
      </c>
      <c r="C90" s="4">
        <v>63.650002000000001</v>
      </c>
      <c r="D90" s="4">
        <v>61.200001</v>
      </c>
      <c r="E90" s="4">
        <v>62</v>
      </c>
      <c r="F90" s="4">
        <v>62</v>
      </c>
      <c r="H90" s="36">
        <f t="shared" si="3"/>
        <v>3.7619529796301406E-2</v>
      </c>
      <c r="I90" s="37">
        <f t="shared" si="2"/>
        <v>-1.7151167923978434</v>
      </c>
    </row>
    <row r="91" spans="1:9" ht="15.5">
      <c r="A91" s="35">
        <v>44313</v>
      </c>
      <c r="B91" s="4">
        <v>63</v>
      </c>
      <c r="C91" s="4">
        <v>65</v>
      </c>
      <c r="D91" s="4">
        <v>62.599997999999999</v>
      </c>
      <c r="E91" s="4">
        <v>64.75</v>
      </c>
      <c r="F91" s="4">
        <v>64.75</v>
      </c>
      <c r="H91" s="36">
        <f t="shared" si="3"/>
        <v>2.0987913470383888E-2</v>
      </c>
      <c r="I91" s="37">
        <f t="shared" si="2"/>
        <v>-1.5681638710474417</v>
      </c>
    </row>
    <row r="92" spans="1:9" ht="15.5">
      <c r="A92" s="35">
        <v>44314</v>
      </c>
      <c r="B92" s="4">
        <v>65.5</v>
      </c>
      <c r="C92" s="4">
        <v>65.949996999999996</v>
      </c>
      <c r="D92" s="4">
        <v>63.700001</v>
      </c>
      <c r="E92" s="4">
        <v>64.800003000000004</v>
      </c>
      <c r="F92" s="4">
        <v>64.800003000000004</v>
      </c>
      <c r="H92" s="36">
        <f t="shared" si="3"/>
        <v>1.4509563778678573E-2</v>
      </c>
      <c r="I92" s="37">
        <f t="shared" si="2"/>
        <v>-1.4647527293834415</v>
      </c>
    </row>
    <row r="93" spans="1:9" ht="15.5">
      <c r="A93" s="35">
        <v>44315</v>
      </c>
      <c r="B93" s="4">
        <v>65.650002000000001</v>
      </c>
      <c r="C93" s="4">
        <v>66.099997999999999</v>
      </c>
      <c r="D93" s="4">
        <v>63.549999</v>
      </c>
      <c r="E93" s="4">
        <v>63.950001</v>
      </c>
      <c r="F93" s="4">
        <v>63.950001</v>
      </c>
      <c r="H93" s="36">
        <f t="shared" si="3"/>
        <v>2.2718829261383108E-3</v>
      </c>
      <c r="I93" s="37">
        <f t="shared" si="2"/>
        <v>-1.44842449396718</v>
      </c>
    </row>
    <row r="94" spans="1:9" ht="15.5">
      <c r="A94" s="35">
        <v>44316</v>
      </c>
      <c r="B94" s="4">
        <v>63</v>
      </c>
      <c r="C94" s="4">
        <v>64</v>
      </c>
      <c r="D94" s="4">
        <v>62.5</v>
      </c>
      <c r="E94" s="4">
        <v>62.799999</v>
      </c>
      <c r="F94" s="4">
        <v>62.799999</v>
      </c>
      <c r="H94" s="36">
        <f t="shared" si="3"/>
        <v>-3.2285633240782173E-2</v>
      </c>
      <c r="I94" s="37">
        <f t="shared" si="2"/>
        <v>-1.6770180481280017</v>
      </c>
    </row>
    <row r="95" spans="1:9" ht="15.5">
      <c r="A95" s="35">
        <v>44319</v>
      </c>
      <c r="B95" s="4">
        <v>62.799999</v>
      </c>
      <c r="C95" s="4">
        <v>62.799999</v>
      </c>
      <c r="D95" s="4">
        <v>60.700001</v>
      </c>
      <c r="E95" s="4">
        <v>61.400002000000001</v>
      </c>
      <c r="F95" s="4">
        <v>61.400002000000001</v>
      </c>
      <c r="H95" s="36">
        <f t="shared" si="3"/>
        <v>-1.8928025809085876E-2</v>
      </c>
      <c r="I95" s="37">
        <f t="shared" si="2"/>
        <v>-1.8076431694788508</v>
      </c>
    </row>
    <row r="96" spans="1:9" ht="15.5">
      <c r="A96" s="35">
        <v>44320</v>
      </c>
      <c r="B96" s="4">
        <v>62</v>
      </c>
      <c r="C96" s="4">
        <v>63.299999</v>
      </c>
      <c r="D96" s="4">
        <v>61</v>
      </c>
      <c r="E96" s="4">
        <v>61.650002000000001</v>
      </c>
      <c r="F96" s="4">
        <v>61.650002000000001</v>
      </c>
      <c r="H96" s="36">
        <f t="shared" si="3"/>
        <v>7.9302558017560632E-3</v>
      </c>
      <c r="I96" s="37">
        <f t="shared" si="2"/>
        <v>-1.7532160809385708</v>
      </c>
    </row>
    <row r="97" spans="1:9" ht="15.5">
      <c r="A97" s="35">
        <v>44321</v>
      </c>
      <c r="B97" s="4">
        <v>61.900002000000001</v>
      </c>
      <c r="C97" s="4">
        <v>63.599997999999999</v>
      </c>
      <c r="D97" s="4">
        <v>61.25</v>
      </c>
      <c r="E97" s="4">
        <v>62.900002000000001</v>
      </c>
      <c r="F97" s="4">
        <v>62.900002000000001</v>
      </c>
      <c r="H97" s="36">
        <f t="shared" si="3"/>
        <v>4.7281255471930657E-3</v>
      </c>
      <c r="I97" s="37">
        <f t="shared" si="2"/>
        <v>-1.72055993666858</v>
      </c>
    </row>
    <row r="98" spans="1:9" ht="15.5">
      <c r="A98" s="35">
        <v>44322</v>
      </c>
      <c r="B98" s="4">
        <v>63.150002000000001</v>
      </c>
      <c r="C98" s="4">
        <v>63.5</v>
      </c>
      <c r="D98" s="4">
        <v>62.25</v>
      </c>
      <c r="E98" s="4">
        <v>62.75</v>
      </c>
      <c r="F98" s="4">
        <v>62.75</v>
      </c>
      <c r="H98" s="36">
        <f t="shared" si="3"/>
        <v>-1.5735330008890985E-3</v>
      </c>
      <c r="I98" s="37">
        <f t="shared" si="2"/>
        <v>-1.7314451366682817</v>
      </c>
    </row>
    <row r="99" spans="1:9" ht="15.5">
      <c r="A99" s="35">
        <v>44323</v>
      </c>
      <c r="B99" s="4">
        <v>62.75</v>
      </c>
      <c r="C99" s="4">
        <v>63.400002000000001</v>
      </c>
      <c r="D99" s="4">
        <v>62.5</v>
      </c>
      <c r="E99" s="4">
        <v>62.599997999999999</v>
      </c>
      <c r="F99" s="4">
        <v>62.599997999999999</v>
      </c>
      <c r="H99" s="36">
        <f t="shared" si="3"/>
        <v>-1.5760129097248394E-3</v>
      </c>
      <c r="I99" s="37">
        <f t="shared" si="2"/>
        <v>-1.7423303366679834</v>
      </c>
    </row>
    <row r="100" spans="1:9" ht="15.5">
      <c r="A100" s="35">
        <v>44326</v>
      </c>
      <c r="B100" s="4">
        <v>62.849997999999999</v>
      </c>
      <c r="C100" s="4">
        <v>63.849997999999999</v>
      </c>
      <c r="D100" s="4">
        <v>62.25</v>
      </c>
      <c r="E100" s="4">
        <v>63.599997999999999</v>
      </c>
      <c r="F100" s="4">
        <v>63.599997999999999</v>
      </c>
      <c r="H100" s="36">
        <f t="shared" si="3"/>
        <v>7.072658166212378E-3</v>
      </c>
      <c r="I100" s="37">
        <f t="shared" si="2"/>
        <v>-1.69334639239844</v>
      </c>
    </row>
    <row r="101" spans="1:9" ht="15.5">
      <c r="A101" s="35">
        <v>44327</v>
      </c>
      <c r="B101" s="4">
        <v>63</v>
      </c>
      <c r="C101" s="4">
        <v>70.199996999999996</v>
      </c>
      <c r="D101" s="4">
        <v>62.900002000000001</v>
      </c>
      <c r="E101" s="4">
        <v>69.650002000000001</v>
      </c>
      <c r="F101" s="4">
        <v>69.650002000000001</v>
      </c>
      <c r="H101" s="36">
        <f t="shared" si="3"/>
        <v>9.4811717141588273E-2</v>
      </c>
      <c r="I101" s="37">
        <f t="shared" si="2"/>
        <v>-1.0021224767910617</v>
      </c>
    </row>
    <row r="102" spans="1:9" ht="15.5">
      <c r="A102" s="35">
        <v>44328</v>
      </c>
      <c r="B102" s="4">
        <v>70.849997999999999</v>
      </c>
      <c r="C102" s="4">
        <v>73.400002000000001</v>
      </c>
      <c r="D102" s="4">
        <v>70.199996999999996</v>
      </c>
      <c r="E102" s="4">
        <v>71.849997999999999</v>
      </c>
      <c r="F102" s="4">
        <v>71.849997999999999</v>
      </c>
      <c r="H102" s="36">
        <f t="shared" si="3"/>
        <v>4.4575694571704245E-2</v>
      </c>
      <c r="I102" s="37">
        <f t="shared" si="2"/>
        <v>-0.65378856586238387</v>
      </c>
    </row>
    <row r="103" spans="1:9" ht="15.5">
      <c r="A103" s="35">
        <v>44330</v>
      </c>
      <c r="B103" s="4">
        <v>73.099997999999999</v>
      </c>
      <c r="C103" s="4">
        <v>73.25</v>
      </c>
      <c r="D103" s="4">
        <v>68.300003000000004</v>
      </c>
      <c r="E103" s="4">
        <v>69.849997999999999</v>
      </c>
      <c r="F103" s="4">
        <v>69.849997999999999</v>
      </c>
      <c r="H103" s="36">
        <f t="shared" si="3"/>
        <v>-2.0457149712492955E-3</v>
      </c>
      <c r="I103" s="37">
        <f t="shared" si="2"/>
        <v>-0.67011691013282215</v>
      </c>
    </row>
    <row r="104" spans="1:9" ht="15.5">
      <c r="A104" s="35">
        <v>44333</v>
      </c>
      <c r="B104" s="4">
        <v>70.849997999999999</v>
      </c>
      <c r="C104" s="4">
        <v>71.400002000000001</v>
      </c>
      <c r="D104" s="4">
        <v>69.699996999999996</v>
      </c>
      <c r="E104" s="4">
        <v>70.300003000000004</v>
      </c>
      <c r="F104" s="4">
        <v>70.300003000000004</v>
      </c>
      <c r="H104" s="36">
        <f t="shared" si="3"/>
        <v>-2.5580350540433856E-2</v>
      </c>
      <c r="I104" s="37">
        <f t="shared" si="2"/>
        <v>-0.87149692002350376</v>
      </c>
    </row>
    <row r="105" spans="1:9" ht="15.5">
      <c r="A105" s="35">
        <v>44334</v>
      </c>
      <c r="B105" s="4">
        <v>71.849997999999999</v>
      </c>
      <c r="C105" s="4">
        <v>77.349997999999999</v>
      </c>
      <c r="D105" s="4">
        <v>71.25</v>
      </c>
      <c r="E105" s="4">
        <v>76.449996999999996</v>
      </c>
      <c r="F105" s="4">
        <v>76.449996999999996</v>
      </c>
      <c r="H105" s="36">
        <f t="shared" si="3"/>
        <v>8.0042653805835473E-2</v>
      </c>
      <c r="I105" s="37">
        <f t="shared" si="2"/>
        <v>-0.22381500181088054</v>
      </c>
    </row>
    <row r="106" spans="1:9" ht="15.5">
      <c r="A106" s="35">
        <v>44335</v>
      </c>
      <c r="B106" s="4">
        <v>75.699996999999996</v>
      </c>
      <c r="C106" s="4">
        <v>78.449996999999996</v>
      </c>
      <c r="D106" s="4">
        <v>74.300003000000004</v>
      </c>
      <c r="E106" s="4">
        <v>75</v>
      </c>
      <c r="F106" s="4">
        <v>75</v>
      </c>
      <c r="H106" s="36">
        <f t="shared" si="3"/>
        <v>1.4120889775544614E-2</v>
      </c>
      <c r="I106" s="37">
        <f t="shared" si="2"/>
        <v>-0.10407551587644204</v>
      </c>
    </row>
    <row r="107" spans="1:9" ht="15.5">
      <c r="A107" s="35">
        <v>44336</v>
      </c>
      <c r="B107" s="4">
        <v>75.199996999999996</v>
      </c>
      <c r="C107" s="4">
        <v>76.550003000000004</v>
      </c>
      <c r="D107" s="4">
        <v>74.300003000000004</v>
      </c>
      <c r="E107" s="4">
        <v>74.849997999999999</v>
      </c>
      <c r="F107" s="4">
        <v>74.849997999999999</v>
      </c>
      <c r="H107" s="36">
        <f t="shared" si="3"/>
        <v>-2.4517279644359159E-2</v>
      </c>
      <c r="I107" s="37">
        <f t="shared" si="2"/>
        <v>-0.3108977992044426</v>
      </c>
    </row>
    <row r="108" spans="1:9" ht="15.5">
      <c r="A108" s="35">
        <v>44337</v>
      </c>
      <c r="B108" s="4">
        <v>75.699996999999996</v>
      </c>
      <c r="C108" s="4">
        <v>77.199996999999996</v>
      </c>
      <c r="D108" s="4">
        <v>75.199996999999996</v>
      </c>
      <c r="E108" s="4">
        <v>76.25</v>
      </c>
      <c r="F108" s="4">
        <v>76.25</v>
      </c>
      <c r="H108" s="36">
        <f t="shared" si="3"/>
        <v>8.4552568768622369E-3</v>
      </c>
      <c r="I108" s="37">
        <f t="shared" si="2"/>
        <v>-0.24014323722714198</v>
      </c>
    </row>
    <row r="109" spans="1:9" ht="15.5">
      <c r="A109" s="35">
        <v>44340</v>
      </c>
      <c r="B109" s="4">
        <v>78.800003000000004</v>
      </c>
      <c r="C109" s="4">
        <v>82.150002000000001</v>
      </c>
      <c r="D109" s="4">
        <v>77</v>
      </c>
      <c r="E109" s="4">
        <v>81.25</v>
      </c>
      <c r="F109" s="4">
        <v>81.25</v>
      </c>
      <c r="H109" s="36">
        <f t="shared" si="3"/>
        <v>6.2147450658359783E-2</v>
      </c>
      <c r="I109" s="37">
        <f t="shared" si="2"/>
        <v>0.29868548359251568</v>
      </c>
    </row>
    <row r="110" spans="1:9" ht="15.5">
      <c r="A110" s="35">
        <v>44341</v>
      </c>
      <c r="B110" s="4">
        <v>82.400002000000001</v>
      </c>
      <c r="C110" s="4">
        <v>83.900002000000001</v>
      </c>
      <c r="D110" s="4">
        <v>80.099997999999999</v>
      </c>
      <c r="E110" s="4">
        <v>82.25</v>
      </c>
      <c r="F110" s="4">
        <v>82.25</v>
      </c>
      <c r="H110" s="36">
        <f t="shared" si="3"/>
        <v>2.1078768482076633E-2</v>
      </c>
      <c r="I110" s="37">
        <f t="shared" si="2"/>
        <v>0.48918029348349557</v>
      </c>
    </row>
    <row r="111" spans="1:9" ht="15.5">
      <c r="A111" s="35">
        <v>44342</v>
      </c>
      <c r="B111" s="4">
        <v>83.099997999999999</v>
      </c>
      <c r="C111" s="4">
        <v>83.300003000000004</v>
      </c>
      <c r="D111" s="4">
        <v>80.75</v>
      </c>
      <c r="E111" s="4">
        <v>81</v>
      </c>
      <c r="F111" s="4">
        <v>81</v>
      </c>
      <c r="H111" s="36">
        <f t="shared" si="3"/>
        <v>-7.1770521238602942E-3</v>
      </c>
      <c r="I111" s="37">
        <f t="shared" si="2"/>
        <v>0.42386789608933706</v>
      </c>
    </row>
    <row r="112" spans="1:9" ht="15.5">
      <c r="A112" s="35">
        <v>44343</v>
      </c>
      <c r="B112" s="4">
        <v>81.25</v>
      </c>
      <c r="C112" s="4">
        <v>81.900002000000001</v>
      </c>
      <c r="D112" s="4">
        <v>77.5</v>
      </c>
      <c r="E112" s="4">
        <v>78.650002000000001</v>
      </c>
      <c r="F112" s="4">
        <v>78.650002000000001</v>
      </c>
      <c r="H112" s="36">
        <f t="shared" si="3"/>
        <v>-1.6949569908154261E-2</v>
      </c>
      <c r="I112" s="37">
        <f t="shared" si="2"/>
        <v>0.27147193932237568</v>
      </c>
    </row>
    <row r="113" spans="1:9" ht="15.5">
      <c r="A113" s="35">
        <v>44344</v>
      </c>
      <c r="B113" s="4">
        <v>78.699996999999996</v>
      </c>
      <c r="C113" s="4">
        <v>80.75</v>
      </c>
      <c r="D113" s="4">
        <v>78.5</v>
      </c>
      <c r="E113" s="4">
        <v>79.199996999999996</v>
      </c>
      <c r="F113" s="4">
        <v>79.199996999999996</v>
      </c>
      <c r="H113" s="36">
        <f t="shared" si="3"/>
        <v>-1.4141053176281908E-2</v>
      </c>
      <c r="I113" s="37">
        <f t="shared" si="2"/>
        <v>0.14628941797137751</v>
      </c>
    </row>
    <row r="114" spans="1:9" ht="15.5">
      <c r="A114" s="35">
        <v>44347</v>
      </c>
      <c r="B114" s="4">
        <v>81.449996999999996</v>
      </c>
      <c r="C114" s="4">
        <v>81.849997999999999</v>
      </c>
      <c r="D114" s="4">
        <v>78.650002000000001</v>
      </c>
      <c r="E114" s="4">
        <v>79.599997999999999</v>
      </c>
      <c r="F114" s="4">
        <v>79.599997999999999</v>
      </c>
      <c r="H114" s="36">
        <f t="shared" si="3"/>
        <v>1.3530317279435619E-2</v>
      </c>
      <c r="I114" s="37">
        <f t="shared" si="2"/>
        <v>0.26602879505163923</v>
      </c>
    </row>
    <row r="115" spans="1:9" ht="15.5">
      <c r="A115" s="35">
        <v>44348</v>
      </c>
      <c r="B115" s="4">
        <v>79.599997999999999</v>
      </c>
      <c r="C115" s="4">
        <v>80</v>
      </c>
      <c r="D115" s="4">
        <v>75.800003000000004</v>
      </c>
      <c r="E115" s="4">
        <v>76.199996999999996</v>
      </c>
      <c r="F115" s="4">
        <v>76.199996999999996</v>
      </c>
      <c r="H115" s="36">
        <f t="shared" si="3"/>
        <v>-2.2861644708320038E-2</v>
      </c>
      <c r="I115" s="37">
        <f t="shared" si="2"/>
        <v>6.4648785160957553E-2</v>
      </c>
    </row>
    <row r="116" spans="1:9" ht="15.5">
      <c r="A116" s="35">
        <v>44349</v>
      </c>
      <c r="B116" s="4">
        <v>76</v>
      </c>
      <c r="C116" s="4">
        <v>77.400002000000001</v>
      </c>
      <c r="D116" s="4">
        <v>74.550003000000004</v>
      </c>
      <c r="E116" s="4">
        <v>76</v>
      </c>
      <c r="F116" s="4">
        <v>76</v>
      </c>
      <c r="H116" s="36">
        <f t="shared" si="3"/>
        <v>-3.3039828238407246E-2</v>
      </c>
      <c r="I116" s="37">
        <f t="shared" si="2"/>
        <v>-0.2183718575401441</v>
      </c>
    </row>
    <row r="117" spans="1:9" ht="15.5">
      <c r="A117" s="35">
        <v>44350</v>
      </c>
      <c r="B117" s="4">
        <v>76.449996999999996</v>
      </c>
      <c r="C117" s="4">
        <v>78.599997999999999</v>
      </c>
      <c r="D117" s="4">
        <v>76.300003000000004</v>
      </c>
      <c r="E117" s="4">
        <v>77.900002000000001</v>
      </c>
      <c r="F117" s="4">
        <v>77.900002000000001</v>
      </c>
      <c r="H117" s="36">
        <f t="shared" si="3"/>
        <v>1.5384867554393581E-2</v>
      </c>
      <c r="I117" s="37">
        <f t="shared" si="2"/>
        <v>-8.7747280460180613E-2</v>
      </c>
    </row>
    <row r="118" spans="1:9" ht="15.5">
      <c r="A118" s="35">
        <v>44351</v>
      </c>
      <c r="B118" s="4">
        <v>78.25</v>
      </c>
      <c r="C118" s="4">
        <v>81</v>
      </c>
      <c r="D118" s="4">
        <v>77.599997999999999</v>
      </c>
      <c r="E118" s="4">
        <v>79.699996999999996</v>
      </c>
      <c r="F118" s="4">
        <v>79.699996999999996</v>
      </c>
      <c r="H118" s="36">
        <f t="shared" si="3"/>
        <v>3.0077480682570927E-2</v>
      </c>
      <c r="I118" s="37">
        <f t="shared" si="2"/>
        <v>0.17350296224151751</v>
      </c>
    </row>
    <row r="119" spans="1:9" ht="15.5">
      <c r="A119" s="35">
        <v>44354</v>
      </c>
      <c r="B119" s="4">
        <v>80.199996999999996</v>
      </c>
      <c r="C119" s="4">
        <v>81.699996999999996</v>
      </c>
      <c r="D119" s="4">
        <v>79.75</v>
      </c>
      <c r="E119" s="4">
        <v>80.599997999999999</v>
      </c>
      <c r="F119" s="4">
        <v>80.599997999999999</v>
      </c>
      <c r="H119" s="36">
        <f t="shared" si="3"/>
        <v>8.6048104738115552E-3</v>
      </c>
      <c r="I119" s="37">
        <f t="shared" si="2"/>
        <v>0.24970055963537782</v>
      </c>
    </row>
    <row r="120" spans="1:9" ht="15.5">
      <c r="A120" s="35">
        <v>44355</v>
      </c>
      <c r="B120" s="4">
        <v>81.150002000000001</v>
      </c>
      <c r="C120" s="4">
        <v>81.449996999999996</v>
      </c>
      <c r="D120" s="4">
        <v>79.099997999999999</v>
      </c>
      <c r="E120" s="4">
        <v>79.5</v>
      </c>
      <c r="F120" s="4">
        <v>79.5</v>
      </c>
      <c r="H120" s="36">
        <f t="shared" si="3"/>
        <v>-3.0646669306093246E-3</v>
      </c>
      <c r="I120" s="37">
        <f t="shared" si="2"/>
        <v>0.22248701536523782</v>
      </c>
    </row>
    <row r="121" spans="1:9" ht="15.5">
      <c r="A121" s="35">
        <v>44356</v>
      </c>
      <c r="B121" s="4">
        <v>80</v>
      </c>
      <c r="C121" s="4">
        <v>83</v>
      </c>
      <c r="D121" s="4">
        <v>78.550003000000004</v>
      </c>
      <c r="E121" s="4">
        <v>79.650002000000001</v>
      </c>
      <c r="F121" s="4">
        <v>79.650002000000001</v>
      </c>
      <c r="H121" s="36">
        <f t="shared" si="3"/>
        <v>1.8851309580956946E-2</v>
      </c>
      <c r="I121" s="37">
        <f t="shared" si="2"/>
        <v>0.3912113164026374</v>
      </c>
    </row>
    <row r="122" spans="1:9" ht="15.5">
      <c r="A122" s="35">
        <v>44357</v>
      </c>
      <c r="B122" s="4">
        <v>80.650002000000001</v>
      </c>
      <c r="C122" s="4">
        <v>80.650002000000001</v>
      </c>
      <c r="D122" s="4">
        <v>79.349997999999999</v>
      </c>
      <c r="E122" s="4">
        <v>80.050003000000004</v>
      </c>
      <c r="F122" s="4">
        <v>80.050003000000004</v>
      </c>
      <c r="H122" s="36">
        <f t="shared" si="3"/>
        <v>-2.8721778426868304E-2</v>
      </c>
      <c r="I122" s="37">
        <f t="shared" si="2"/>
        <v>0.13540421797167576</v>
      </c>
    </row>
    <row r="123" spans="1:9" ht="15.5">
      <c r="A123" s="35">
        <v>44358</v>
      </c>
      <c r="B123" s="4">
        <v>80.099997999999999</v>
      </c>
      <c r="C123" s="4">
        <v>81.199996999999996</v>
      </c>
      <c r="D123" s="4">
        <v>79.349997999999999</v>
      </c>
      <c r="E123" s="4">
        <v>79.699996999999996</v>
      </c>
      <c r="F123" s="4">
        <v>79.699996999999996</v>
      </c>
      <c r="H123" s="36">
        <f t="shared" si="3"/>
        <v>6.7963808520891244E-3</v>
      </c>
      <c r="I123" s="37">
        <f t="shared" si="2"/>
        <v>0.19527347109509785</v>
      </c>
    </row>
    <row r="124" spans="1:9" ht="15.5">
      <c r="A124" s="35">
        <v>44361</v>
      </c>
      <c r="B124" s="4">
        <v>80.400002000000001</v>
      </c>
      <c r="C124" s="4">
        <v>80.400002000000001</v>
      </c>
      <c r="D124" s="4">
        <v>77.050003000000004</v>
      </c>
      <c r="E124" s="4">
        <v>78.550003000000004</v>
      </c>
      <c r="F124" s="4">
        <v>78.550003000000004</v>
      </c>
      <c r="H124" s="36">
        <f t="shared" si="3"/>
        <v>-9.9010091612764337E-3</v>
      </c>
      <c r="I124" s="37">
        <f t="shared" si="2"/>
        <v>0.10819067370153576</v>
      </c>
    </row>
    <row r="125" spans="1:9" ht="15.5">
      <c r="A125" s="35">
        <v>44362</v>
      </c>
      <c r="B125" s="4">
        <v>79.050003000000004</v>
      </c>
      <c r="C125" s="4">
        <v>79.75</v>
      </c>
      <c r="D125" s="4">
        <v>78.349997999999999</v>
      </c>
      <c r="E125" s="4">
        <v>78.550003000000004</v>
      </c>
      <c r="F125" s="4">
        <v>78.550003000000004</v>
      </c>
      <c r="H125" s="36">
        <f t="shared" si="3"/>
        <v>-8.1174593955882762E-3</v>
      </c>
      <c r="I125" s="37">
        <f t="shared" si="2"/>
        <v>3.743524089081756E-2</v>
      </c>
    </row>
    <row r="126" spans="1:9" ht="15.5">
      <c r="A126" s="35">
        <v>44363</v>
      </c>
      <c r="B126" s="4">
        <v>78.849997999999999</v>
      </c>
      <c r="C126" s="4">
        <v>79.150002000000001</v>
      </c>
      <c r="D126" s="4">
        <v>77.5</v>
      </c>
      <c r="E126" s="4">
        <v>77.650002000000001</v>
      </c>
      <c r="F126" s="4">
        <v>77.650002000000001</v>
      </c>
      <c r="H126" s="36">
        <f t="shared" si="3"/>
        <v>-7.5519300694555066E-3</v>
      </c>
      <c r="I126" s="37">
        <f t="shared" si="2"/>
        <v>-2.7877047649164179E-2</v>
      </c>
    </row>
    <row r="127" spans="1:9" ht="15.5">
      <c r="A127" s="35">
        <v>44364</v>
      </c>
      <c r="B127" s="4">
        <v>76.949996999999996</v>
      </c>
      <c r="C127" s="4">
        <v>78.300003000000004</v>
      </c>
      <c r="D127" s="4">
        <v>76.550003000000004</v>
      </c>
      <c r="E127" s="4">
        <v>76.949996999999996</v>
      </c>
      <c r="F127" s="4">
        <v>76.949996999999996</v>
      </c>
      <c r="H127" s="36">
        <f t="shared" si="3"/>
        <v>-1.0797170284565475E-2</v>
      </c>
      <c r="I127" s="37">
        <f t="shared" si="2"/>
        <v>-0.12040298931346272</v>
      </c>
    </row>
    <row r="128" spans="1:9" ht="15.5">
      <c r="A128" s="35">
        <v>44365</v>
      </c>
      <c r="B128" s="4">
        <v>77</v>
      </c>
      <c r="C128" s="4">
        <v>77.900002000000001</v>
      </c>
      <c r="D128" s="4">
        <v>73.599997999999999</v>
      </c>
      <c r="E128" s="4">
        <v>76.150002000000001</v>
      </c>
      <c r="F128" s="4">
        <v>76.150002000000001</v>
      </c>
      <c r="H128" s="36">
        <f t="shared" si="3"/>
        <v>-5.1216627602897564E-3</v>
      </c>
      <c r="I128" s="37">
        <f t="shared" si="2"/>
        <v>-0.16394476899986413</v>
      </c>
    </row>
    <row r="129" spans="1:9" ht="15.5">
      <c r="A129" s="35">
        <v>44368</v>
      </c>
      <c r="B129" s="4">
        <v>75.900002000000001</v>
      </c>
      <c r="C129" s="4">
        <v>77.550003000000004</v>
      </c>
      <c r="D129" s="4">
        <v>65</v>
      </c>
      <c r="E129" s="4">
        <v>76.849997999999999</v>
      </c>
      <c r="F129" s="4">
        <v>76.849997999999999</v>
      </c>
      <c r="H129" s="36">
        <f t="shared" si="3"/>
        <v>-4.5030502433765262E-3</v>
      </c>
      <c r="I129" s="37">
        <f t="shared" si="2"/>
        <v>-0.20204362212388269</v>
      </c>
    </row>
    <row r="130" spans="1:9" ht="15.5">
      <c r="A130" s="35">
        <v>44369</v>
      </c>
      <c r="B130" s="4">
        <v>77</v>
      </c>
      <c r="C130" s="4">
        <v>81.900002000000001</v>
      </c>
      <c r="D130" s="4">
        <v>76.949996999999996</v>
      </c>
      <c r="E130" s="4">
        <v>80.5</v>
      </c>
      <c r="F130" s="4">
        <v>80.5</v>
      </c>
      <c r="H130" s="36">
        <f t="shared" si="3"/>
        <v>5.4576086971781297E-2</v>
      </c>
      <c r="I130" s="37">
        <f t="shared" si="2"/>
        <v>0.27147193932237568</v>
      </c>
    </row>
    <row r="131" spans="1:9" ht="15.5">
      <c r="A131" s="35">
        <v>44370</v>
      </c>
      <c r="B131" s="4">
        <v>81.25</v>
      </c>
      <c r="C131" s="4">
        <v>81.25</v>
      </c>
      <c r="D131" s="4">
        <v>78.099997999999999</v>
      </c>
      <c r="E131" s="4">
        <v>78.599997999999999</v>
      </c>
      <c r="F131" s="4">
        <v>78.599997999999999</v>
      </c>
      <c r="H131" s="36">
        <f t="shared" si="3"/>
        <v>-7.9681940692010022E-3</v>
      </c>
      <c r="I131" s="37">
        <f t="shared" ref="I131:I194" si="4">STANDARDIZE(C131,$H$249,$H$250^0.5)</f>
        <v>0.20071650651165748</v>
      </c>
    </row>
    <row r="132" spans="1:9" ht="15.5">
      <c r="A132" s="35">
        <v>44371</v>
      </c>
      <c r="B132" s="4">
        <v>79</v>
      </c>
      <c r="C132" s="4">
        <v>79.150002000000001</v>
      </c>
      <c r="D132" s="4">
        <v>77.199996999999996</v>
      </c>
      <c r="E132" s="4">
        <v>77.5</v>
      </c>
      <c r="F132" s="4">
        <v>77.5</v>
      </c>
      <c r="H132" s="36">
        <f t="shared" ref="H132:H195" si="5">LN(C132/C131)</f>
        <v>-2.6186009614348457E-2</v>
      </c>
      <c r="I132" s="37">
        <f t="shared" si="4"/>
        <v>-2.7877047649164179E-2</v>
      </c>
    </row>
    <row r="133" spans="1:9" ht="15.5">
      <c r="A133" s="35">
        <v>44372</v>
      </c>
      <c r="B133" s="4">
        <v>77.949996999999996</v>
      </c>
      <c r="C133" s="4">
        <v>79.199996999999996</v>
      </c>
      <c r="D133" s="4">
        <v>77.050003000000004</v>
      </c>
      <c r="E133" s="4">
        <v>78.050003000000004</v>
      </c>
      <c r="F133" s="4">
        <v>78.050003000000004</v>
      </c>
      <c r="H133" s="36">
        <f t="shared" si="5"/>
        <v>6.3144934609314651E-4</v>
      </c>
      <c r="I133" s="37">
        <f t="shared" si="4"/>
        <v>-2.2434883066022069E-2</v>
      </c>
    </row>
    <row r="134" spans="1:9" ht="15.5">
      <c r="A134" s="35">
        <v>44375</v>
      </c>
      <c r="B134" s="4">
        <v>78.400002000000001</v>
      </c>
      <c r="C134" s="4">
        <v>80.400002000000001</v>
      </c>
      <c r="D134" s="4">
        <v>77.75</v>
      </c>
      <c r="E134" s="4">
        <v>79.800003000000004</v>
      </c>
      <c r="F134" s="4">
        <v>79.800003000000004</v>
      </c>
      <c r="H134" s="36">
        <f t="shared" si="5"/>
        <v>1.5037940118950746E-2</v>
      </c>
      <c r="I134" s="37">
        <f t="shared" si="4"/>
        <v>0.10819067370153576</v>
      </c>
    </row>
    <row r="135" spans="1:9" ht="15.5">
      <c r="A135" s="35">
        <v>44376</v>
      </c>
      <c r="B135" s="4">
        <v>82</v>
      </c>
      <c r="C135" s="4">
        <v>82.699996999999996</v>
      </c>
      <c r="D135" s="4">
        <v>81</v>
      </c>
      <c r="E135" s="4">
        <v>82.25</v>
      </c>
      <c r="F135" s="4">
        <v>82.25</v>
      </c>
      <c r="H135" s="36">
        <f t="shared" si="5"/>
        <v>2.8205364693407359E-2</v>
      </c>
      <c r="I135" s="37">
        <f t="shared" si="4"/>
        <v>0.35855473671593774</v>
      </c>
    </row>
    <row r="136" spans="1:9" ht="15.5">
      <c r="A136" s="35">
        <v>44377</v>
      </c>
      <c r="B136" s="4">
        <v>83</v>
      </c>
      <c r="C136" s="4">
        <v>83.699996999999996</v>
      </c>
      <c r="D136" s="4">
        <v>80.099997999999999</v>
      </c>
      <c r="E136" s="4">
        <v>81</v>
      </c>
      <c r="F136" s="4">
        <v>81</v>
      </c>
      <c r="H136" s="36">
        <f t="shared" si="5"/>
        <v>1.2019375899185307E-2</v>
      </c>
      <c r="I136" s="37">
        <f t="shared" si="4"/>
        <v>0.46740891379649774</v>
      </c>
    </row>
    <row r="137" spans="1:9" ht="15.5">
      <c r="A137" s="35">
        <v>44378</v>
      </c>
      <c r="B137" s="4">
        <v>81</v>
      </c>
      <c r="C137" s="4">
        <v>81.800003000000004</v>
      </c>
      <c r="D137" s="4">
        <v>79.199996999999996</v>
      </c>
      <c r="E137" s="4">
        <v>80</v>
      </c>
      <c r="F137" s="4">
        <v>80</v>
      </c>
      <c r="H137" s="36">
        <f t="shared" si="5"/>
        <v>-2.2961661369617695E-2</v>
      </c>
      <c r="I137" s="37">
        <f t="shared" si="4"/>
        <v>0.26058663046849712</v>
      </c>
    </row>
    <row r="138" spans="1:9" ht="15.5">
      <c r="A138" s="35">
        <v>44379</v>
      </c>
      <c r="B138" s="4">
        <v>80.050003000000004</v>
      </c>
      <c r="C138" s="4">
        <v>80.300003000000004</v>
      </c>
      <c r="D138" s="4">
        <v>77.75</v>
      </c>
      <c r="E138" s="4">
        <v>78</v>
      </c>
      <c r="F138" s="4">
        <v>78</v>
      </c>
      <c r="H138" s="36">
        <f t="shared" si="5"/>
        <v>-1.8507621970901628E-2</v>
      </c>
      <c r="I138" s="37">
        <f t="shared" si="4"/>
        <v>9.7305364847657186E-2</v>
      </c>
    </row>
    <row r="139" spans="1:9" ht="15.5">
      <c r="A139" s="35">
        <v>44382</v>
      </c>
      <c r="B139" s="4">
        <v>78.25</v>
      </c>
      <c r="C139" s="4">
        <v>80.199996999999996</v>
      </c>
      <c r="D139" s="4">
        <v>78</v>
      </c>
      <c r="E139" s="4">
        <v>79.050003000000004</v>
      </c>
      <c r="F139" s="4">
        <v>79.050003000000004</v>
      </c>
      <c r="H139" s="36">
        <f t="shared" si="5"/>
        <v>-1.246180846631473E-3</v>
      </c>
      <c r="I139" s="37">
        <f t="shared" si="4"/>
        <v>8.6419294014537879E-2</v>
      </c>
    </row>
    <row r="140" spans="1:9" ht="15.5">
      <c r="A140" s="35">
        <v>44383</v>
      </c>
      <c r="B140" s="4">
        <v>81.5</v>
      </c>
      <c r="C140" s="4">
        <v>81.949996999999996</v>
      </c>
      <c r="D140" s="4">
        <v>79</v>
      </c>
      <c r="E140" s="4">
        <v>79.25</v>
      </c>
      <c r="F140" s="4">
        <v>79.25</v>
      </c>
      <c r="H140" s="36">
        <f t="shared" si="5"/>
        <v>2.1585791116166042E-2</v>
      </c>
      <c r="I140" s="37">
        <f t="shared" si="4"/>
        <v>0.27691410390551779</v>
      </c>
    </row>
    <row r="141" spans="1:9" ht="15.5">
      <c r="A141" s="35">
        <v>44384</v>
      </c>
      <c r="B141" s="4">
        <v>79</v>
      </c>
      <c r="C141" s="4">
        <v>79.599997999999999</v>
      </c>
      <c r="D141" s="4">
        <v>78.150002000000001</v>
      </c>
      <c r="E141" s="4">
        <v>78.349997999999999</v>
      </c>
      <c r="F141" s="4">
        <v>78.349997999999999</v>
      </c>
      <c r="H141" s="36">
        <f t="shared" si="5"/>
        <v>-2.9095200857441536E-2</v>
      </c>
      <c r="I141" s="37">
        <f t="shared" si="4"/>
        <v>2.1106896620379338E-2</v>
      </c>
    </row>
    <row r="142" spans="1:9" ht="15.5">
      <c r="A142" s="35">
        <v>44385</v>
      </c>
      <c r="B142" s="4">
        <v>78.349997999999999</v>
      </c>
      <c r="C142" s="4">
        <v>82.5</v>
      </c>
      <c r="D142" s="4">
        <v>78.300003000000004</v>
      </c>
      <c r="E142" s="4">
        <v>81.849997999999999</v>
      </c>
      <c r="F142" s="4">
        <v>81.849997999999999</v>
      </c>
      <c r="H142" s="36">
        <f t="shared" si="5"/>
        <v>3.5784225615926514E-2</v>
      </c>
      <c r="I142" s="37">
        <f t="shared" si="4"/>
        <v>0.33678422786235745</v>
      </c>
    </row>
    <row r="143" spans="1:9" ht="15.5">
      <c r="A143" s="35">
        <v>44386</v>
      </c>
      <c r="B143" s="4">
        <v>82</v>
      </c>
      <c r="C143" s="4">
        <v>82.599997999999999</v>
      </c>
      <c r="D143" s="4">
        <v>80.099997999999999</v>
      </c>
      <c r="E143" s="4">
        <v>80.699996999999996</v>
      </c>
      <c r="F143" s="4">
        <v>80.699996999999996</v>
      </c>
      <c r="H143" s="36">
        <f t="shared" si="5"/>
        <v>1.2113629732216869E-3</v>
      </c>
      <c r="I143" s="37">
        <f t="shared" si="4"/>
        <v>0.34766942786205918</v>
      </c>
    </row>
    <row r="144" spans="1:9" ht="15.5">
      <c r="A144" s="35">
        <v>44389</v>
      </c>
      <c r="B144" s="4">
        <v>81.349997999999999</v>
      </c>
      <c r="C144" s="4">
        <v>81.800003000000004</v>
      </c>
      <c r="D144" s="4">
        <v>78.800003000000004</v>
      </c>
      <c r="E144" s="4">
        <v>79.449996999999996</v>
      </c>
      <c r="F144" s="4">
        <v>79.449996999999996</v>
      </c>
      <c r="H144" s="36">
        <f t="shared" si="5"/>
        <v>-9.7323760303395963E-3</v>
      </c>
      <c r="I144" s="37">
        <f t="shared" si="4"/>
        <v>0.26058663046849712</v>
      </c>
    </row>
    <row r="145" spans="1:9" ht="15.5">
      <c r="A145" s="35">
        <v>44390</v>
      </c>
      <c r="B145" s="4">
        <v>79.949996999999996</v>
      </c>
      <c r="C145" s="4">
        <v>80.199996999999996</v>
      </c>
      <c r="D145" s="4">
        <v>78.599997999999999</v>
      </c>
      <c r="E145" s="4">
        <v>78.949996999999996</v>
      </c>
      <c r="F145" s="4">
        <v>78.949996999999996</v>
      </c>
      <c r="H145" s="36">
        <f t="shared" si="5"/>
        <v>-1.9753802817533084E-2</v>
      </c>
      <c r="I145" s="37">
        <f t="shared" si="4"/>
        <v>8.6419294014537879E-2</v>
      </c>
    </row>
    <row r="146" spans="1:9" ht="15.5">
      <c r="A146" s="35">
        <v>44391</v>
      </c>
      <c r="B146" s="4">
        <v>79.099997999999999</v>
      </c>
      <c r="C146" s="4">
        <v>79.400002000000001</v>
      </c>
      <c r="D146" s="4">
        <v>78.550003000000004</v>
      </c>
      <c r="E146" s="4">
        <v>78.75</v>
      </c>
      <c r="F146" s="4">
        <v>78.75</v>
      </c>
      <c r="H146" s="36">
        <f t="shared" si="5"/>
        <v>-1.0025084023977627E-2</v>
      </c>
      <c r="I146" s="37">
        <f t="shared" si="4"/>
        <v>-6.6350337902419231E-4</v>
      </c>
    </row>
    <row r="147" spans="1:9" ht="15.5">
      <c r="A147" s="35">
        <v>44392</v>
      </c>
      <c r="B147" s="4">
        <v>78.75</v>
      </c>
      <c r="C147" s="4">
        <v>80.699996999999996</v>
      </c>
      <c r="D147" s="4">
        <v>78.25</v>
      </c>
      <c r="E147" s="4">
        <v>78.949996999999996</v>
      </c>
      <c r="F147" s="4">
        <v>78.949996999999996</v>
      </c>
      <c r="H147" s="36">
        <f t="shared" si="5"/>
        <v>1.624014465917448E-2</v>
      </c>
      <c r="I147" s="37">
        <f t="shared" si="4"/>
        <v>0.14084638255481785</v>
      </c>
    </row>
    <row r="148" spans="1:9" ht="15.5">
      <c r="A148" s="35">
        <v>44393</v>
      </c>
      <c r="B148" s="4">
        <v>79</v>
      </c>
      <c r="C148" s="4">
        <v>79.5</v>
      </c>
      <c r="D148" s="4">
        <v>78.400002000000001</v>
      </c>
      <c r="E148" s="4">
        <v>78.699996999999996</v>
      </c>
      <c r="F148" s="4">
        <v>78.699996999999996</v>
      </c>
      <c r="H148" s="36">
        <f t="shared" si="5"/>
        <v>-1.4981516440894953E-2</v>
      </c>
      <c r="I148" s="37">
        <f t="shared" si="4"/>
        <v>1.0221696620677572E-2</v>
      </c>
    </row>
    <row r="149" spans="1:9" ht="15.5">
      <c r="A149" s="35">
        <v>44396</v>
      </c>
      <c r="B149" s="4">
        <v>78.449996999999996</v>
      </c>
      <c r="C149" s="4">
        <v>78.699996999999996</v>
      </c>
      <c r="D149" s="4">
        <v>77.099997999999999</v>
      </c>
      <c r="E149" s="4">
        <v>77.550003000000004</v>
      </c>
      <c r="F149" s="4">
        <v>77.550003000000004</v>
      </c>
      <c r="H149" s="36">
        <f t="shared" si="5"/>
        <v>-1.0113904356370369E-2</v>
      </c>
      <c r="I149" s="37">
        <f t="shared" si="4"/>
        <v>-7.6861971606302038E-2</v>
      </c>
    </row>
    <row r="150" spans="1:9" ht="15.5">
      <c r="A150" s="35">
        <v>44397</v>
      </c>
      <c r="B150" s="4">
        <v>77.5</v>
      </c>
      <c r="C150" s="4">
        <v>78.449996999999996</v>
      </c>
      <c r="D150" s="4">
        <v>74.349997999999999</v>
      </c>
      <c r="E150" s="4">
        <v>75.699996999999996</v>
      </c>
      <c r="F150" s="4">
        <v>75.699996999999996</v>
      </c>
      <c r="H150" s="36">
        <f t="shared" si="5"/>
        <v>-3.1816763657928418E-3</v>
      </c>
      <c r="I150" s="37">
        <f t="shared" si="4"/>
        <v>-0.10407551587644204</v>
      </c>
    </row>
    <row r="151" spans="1:9" ht="15.5">
      <c r="A151" s="35">
        <v>44399</v>
      </c>
      <c r="B151" s="4">
        <v>76</v>
      </c>
      <c r="C151" s="4">
        <v>80.099997999999999</v>
      </c>
      <c r="D151" s="4">
        <v>75.599997999999999</v>
      </c>
      <c r="E151" s="4">
        <v>78.900002000000001</v>
      </c>
      <c r="F151" s="4">
        <v>78.900002000000001</v>
      </c>
      <c r="H151" s="36">
        <f t="shared" si="5"/>
        <v>2.0814388167401197E-2</v>
      </c>
      <c r="I151" s="37">
        <f t="shared" si="4"/>
        <v>7.5533985160659317E-2</v>
      </c>
    </row>
    <row r="152" spans="1:9" ht="15.5">
      <c r="A152" s="35">
        <v>44400</v>
      </c>
      <c r="B152" s="4">
        <v>78.400002000000001</v>
      </c>
      <c r="C152" s="4">
        <v>78.800003000000004</v>
      </c>
      <c r="D152" s="4">
        <v>77.050003000000004</v>
      </c>
      <c r="E152" s="4">
        <v>77.650002000000001</v>
      </c>
      <c r="F152" s="4">
        <v>77.650002000000001</v>
      </c>
      <c r="H152" s="36">
        <f t="shared" si="5"/>
        <v>-1.6362794170625496E-2</v>
      </c>
      <c r="I152" s="37">
        <f t="shared" si="4"/>
        <v>-6.5975900773182744E-2</v>
      </c>
    </row>
    <row r="153" spans="1:9" ht="15.5">
      <c r="A153" s="35">
        <v>44403</v>
      </c>
      <c r="B153" s="4">
        <v>77.5</v>
      </c>
      <c r="C153" s="4">
        <v>78.199996999999996</v>
      </c>
      <c r="D153" s="4">
        <v>76.599997999999999</v>
      </c>
      <c r="E153" s="4">
        <v>76.849997999999999</v>
      </c>
      <c r="F153" s="4">
        <v>76.849997999999999</v>
      </c>
      <c r="H153" s="36">
        <f t="shared" si="5"/>
        <v>-7.6434257468055294E-3</v>
      </c>
      <c r="I153" s="37">
        <f t="shared" si="4"/>
        <v>-0.13128906014658201</v>
      </c>
    </row>
    <row r="154" spans="1:9" ht="15.5">
      <c r="A154" s="35">
        <v>44404</v>
      </c>
      <c r="B154" s="4">
        <v>77</v>
      </c>
      <c r="C154" s="4">
        <v>77.449996999999996</v>
      </c>
      <c r="D154" s="4">
        <v>75.5</v>
      </c>
      <c r="E154" s="4">
        <v>76.099997999999999</v>
      </c>
      <c r="F154" s="4">
        <v>76.099997999999999</v>
      </c>
      <c r="H154" s="36">
        <f t="shared" si="5"/>
        <v>-9.6370810598839125E-3</v>
      </c>
      <c r="I154" s="37">
        <f t="shared" si="4"/>
        <v>-0.21292969295700198</v>
      </c>
    </row>
    <row r="155" spans="1:9" ht="15.5">
      <c r="A155" s="35">
        <v>44405</v>
      </c>
      <c r="B155" s="4">
        <v>76</v>
      </c>
      <c r="C155" s="4">
        <v>76.300003000000004</v>
      </c>
      <c r="D155" s="4">
        <v>74.199996999999996</v>
      </c>
      <c r="E155" s="4">
        <v>75.199996999999996</v>
      </c>
      <c r="F155" s="4">
        <v>75.199996999999996</v>
      </c>
      <c r="H155" s="36">
        <f t="shared" si="5"/>
        <v>-1.4959550519319013E-2</v>
      </c>
      <c r="I155" s="37">
        <f t="shared" si="4"/>
        <v>-0.3381113434745826</v>
      </c>
    </row>
    <row r="156" spans="1:9" ht="15.5">
      <c r="A156" s="35">
        <v>44406</v>
      </c>
      <c r="B156" s="4">
        <v>75.25</v>
      </c>
      <c r="C156" s="4">
        <v>75.949996999999996</v>
      </c>
      <c r="D156" s="4">
        <v>73.449996999999996</v>
      </c>
      <c r="E156" s="4">
        <v>74.199996999999996</v>
      </c>
      <c r="F156" s="4">
        <v>74.199996999999996</v>
      </c>
      <c r="H156" s="36">
        <f t="shared" si="5"/>
        <v>-4.5977880667801146E-3</v>
      </c>
      <c r="I156" s="37">
        <f t="shared" si="4"/>
        <v>-0.37621095857784193</v>
      </c>
    </row>
    <row r="157" spans="1:9" ht="15.5">
      <c r="A157" s="35">
        <v>44407</v>
      </c>
      <c r="B157" s="4">
        <v>74.199996999999996</v>
      </c>
      <c r="C157" s="4">
        <v>76.199996999999996</v>
      </c>
      <c r="D157" s="4">
        <v>73.650002000000001</v>
      </c>
      <c r="E157" s="4">
        <v>75.050003000000004</v>
      </c>
      <c r="F157" s="4">
        <v>75.050003000000004</v>
      </c>
      <c r="H157" s="36">
        <f t="shared" si="5"/>
        <v>3.2862337804109155E-3</v>
      </c>
      <c r="I157" s="37">
        <f t="shared" si="4"/>
        <v>-0.34899741430770193</v>
      </c>
    </row>
    <row r="158" spans="1:9" ht="15.5">
      <c r="A158" s="35">
        <v>44410</v>
      </c>
      <c r="B158" s="4">
        <v>75.099997999999999</v>
      </c>
      <c r="C158" s="4">
        <v>75.75</v>
      </c>
      <c r="D158" s="4">
        <v>74.75</v>
      </c>
      <c r="E158" s="4">
        <v>75</v>
      </c>
      <c r="F158" s="4">
        <v>75</v>
      </c>
      <c r="H158" s="36">
        <f t="shared" si="5"/>
        <v>-5.9229789330425128E-3</v>
      </c>
      <c r="I158" s="37">
        <f t="shared" si="4"/>
        <v>-0.39798146743142226</v>
      </c>
    </row>
    <row r="159" spans="1:9" ht="15.5">
      <c r="A159" s="35">
        <v>44411</v>
      </c>
      <c r="B159" s="4">
        <v>75</v>
      </c>
      <c r="C159" s="4">
        <v>76.449996999999996</v>
      </c>
      <c r="D159" s="4">
        <v>74.099997999999999</v>
      </c>
      <c r="E159" s="4">
        <v>74.400002000000001</v>
      </c>
      <c r="F159" s="4">
        <v>74.400002000000001</v>
      </c>
      <c r="H159" s="36">
        <f t="shared" si="5"/>
        <v>9.1984487442578061E-3</v>
      </c>
      <c r="I159" s="37">
        <f t="shared" si="4"/>
        <v>-0.32178387003756193</v>
      </c>
    </row>
    <row r="160" spans="1:9" ht="15.5">
      <c r="A160" s="35">
        <v>44412</v>
      </c>
      <c r="B160" s="4">
        <v>75.050003000000004</v>
      </c>
      <c r="C160" s="4">
        <v>75.050003000000004</v>
      </c>
      <c r="D160" s="4">
        <v>73.050003000000004</v>
      </c>
      <c r="E160" s="4">
        <v>73.5</v>
      </c>
      <c r="F160" s="4">
        <v>73.5</v>
      </c>
      <c r="H160" s="36">
        <f t="shared" si="5"/>
        <v>-1.8482295080914975E-2</v>
      </c>
      <c r="I160" s="37">
        <f t="shared" si="4"/>
        <v>-0.47417906482528255</v>
      </c>
    </row>
    <row r="161" spans="1:9" ht="15.5">
      <c r="A161" s="35">
        <v>44413</v>
      </c>
      <c r="B161" s="4">
        <v>73.050003000000004</v>
      </c>
      <c r="C161" s="4">
        <v>73.599997999999999</v>
      </c>
      <c r="D161" s="4">
        <v>70.300003000000004</v>
      </c>
      <c r="E161" s="4">
        <v>70.800003000000004</v>
      </c>
      <c r="F161" s="4">
        <v>70.800003000000004</v>
      </c>
      <c r="H161" s="36">
        <f t="shared" si="5"/>
        <v>-1.9509599491904235E-2</v>
      </c>
      <c r="I161" s="37">
        <f t="shared" si="4"/>
        <v>-0.63201816586298043</v>
      </c>
    </row>
    <row r="162" spans="1:9" ht="15.5">
      <c r="A162" s="35">
        <v>44414</v>
      </c>
      <c r="B162" s="4">
        <v>70.849997999999999</v>
      </c>
      <c r="C162" s="4">
        <v>71.099997999999999</v>
      </c>
      <c r="D162" s="4">
        <v>70.25</v>
      </c>
      <c r="E162" s="4">
        <v>70.400002000000001</v>
      </c>
      <c r="F162" s="4">
        <v>70.400002000000001</v>
      </c>
      <c r="H162" s="36">
        <f t="shared" si="5"/>
        <v>-3.4557689881117543E-2</v>
      </c>
      <c r="I162" s="37">
        <f t="shared" si="4"/>
        <v>-0.90415360856438021</v>
      </c>
    </row>
    <row r="163" spans="1:9" ht="15.5">
      <c r="A163" s="35">
        <v>44417</v>
      </c>
      <c r="B163" s="4">
        <v>70.699996999999996</v>
      </c>
      <c r="C163" s="4">
        <v>70.900002000000001</v>
      </c>
      <c r="D163" s="4">
        <v>67.300003000000004</v>
      </c>
      <c r="E163" s="4">
        <v>68.349997999999999</v>
      </c>
      <c r="F163" s="4">
        <v>68.349997999999999</v>
      </c>
      <c r="H163" s="36">
        <f t="shared" si="5"/>
        <v>-2.8168469329734854E-3</v>
      </c>
      <c r="I163" s="37">
        <f t="shared" si="4"/>
        <v>-0.92592400856378376</v>
      </c>
    </row>
    <row r="164" spans="1:9" ht="15.5">
      <c r="A164" s="35">
        <v>44418</v>
      </c>
      <c r="B164" s="4">
        <v>68.300003000000004</v>
      </c>
      <c r="C164" s="4">
        <v>70.400002000000001</v>
      </c>
      <c r="D164" s="4">
        <v>67.400002000000001</v>
      </c>
      <c r="E164" s="4">
        <v>68.400002000000001</v>
      </c>
      <c r="F164" s="4">
        <v>68.400002000000001</v>
      </c>
      <c r="H164" s="36">
        <f t="shared" si="5"/>
        <v>-7.0771701737388946E-3</v>
      </c>
      <c r="I164" s="37">
        <f t="shared" si="4"/>
        <v>-0.98035109710406376</v>
      </c>
    </row>
    <row r="165" spans="1:9" ht="15.5">
      <c r="A165" s="35">
        <v>44419</v>
      </c>
      <c r="B165" s="4">
        <v>68.75</v>
      </c>
      <c r="C165" s="4">
        <v>69</v>
      </c>
      <c r="D165" s="4">
        <v>65.849997999999999</v>
      </c>
      <c r="E165" s="4">
        <v>67.849997999999999</v>
      </c>
      <c r="F165" s="4">
        <v>67.849997999999999</v>
      </c>
      <c r="H165" s="36">
        <f t="shared" si="5"/>
        <v>-2.0086786975827796E-2</v>
      </c>
      <c r="I165" s="37">
        <f t="shared" si="4"/>
        <v>-1.1327471627252019</v>
      </c>
    </row>
    <row r="166" spans="1:9" ht="15.5">
      <c r="A166" s="35">
        <v>44420</v>
      </c>
      <c r="B166" s="4">
        <v>68.449996999999996</v>
      </c>
      <c r="C166" s="4">
        <v>72.5</v>
      </c>
      <c r="D166" s="4">
        <v>68.050003000000004</v>
      </c>
      <c r="E166" s="4">
        <v>71.300003000000004</v>
      </c>
      <c r="F166" s="4">
        <v>71.300003000000004</v>
      </c>
      <c r="H166" s="36">
        <f t="shared" si="5"/>
        <v>4.9480057263369716E-2</v>
      </c>
      <c r="I166" s="37">
        <f t="shared" si="4"/>
        <v>-0.75175754294324204</v>
      </c>
    </row>
    <row r="167" spans="1:9" ht="15.5">
      <c r="A167" s="35">
        <v>44421</v>
      </c>
      <c r="B167" s="4">
        <v>72.300003000000004</v>
      </c>
      <c r="C167" s="4">
        <v>73.25</v>
      </c>
      <c r="D167" s="4">
        <v>71.650002000000001</v>
      </c>
      <c r="E167" s="4">
        <v>72.050003000000004</v>
      </c>
      <c r="F167" s="4">
        <v>72.050003000000004</v>
      </c>
      <c r="H167" s="36">
        <f t="shared" si="5"/>
        <v>1.0291686036547506E-2</v>
      </c>
      <c r="I167" s="37">
        <f t="shared" si="4"/>
        <v>-0.67011691013282215</v>
      </c>
    </row>
    <row r="168" spans="1:9" ht="15.5">
      <c r="A168" s="35">
        <v>44424</v>
      </c>
      <c r="B168" s="4">
        <v>70.75</v>
      </c>
      <c r="C168" s="4">
        <v>71</v>
      </c>
      <c r="D168" s="4">
        <v>60</v>
      </c>
      <c r="E168" s="4">
        <v>68.650002000000001</v>
      </c>
      <c r="F168" s="4">
        <v>68.650002000000001</v>
      </c>
      <c r="H168" s="36">
        <f t="shared" si="5"/>
        <v>-3.1198370855861281E-2</v>
      </c>
      <c r="I168" s="37">
        <f t="shared" si="4"/>
        <v>-0.91503880856408204</v>
      </c>
    </row>
    <row r="169" spans="1:9" ht="15.5">
      <c r="A169" s="35">
        <v>44425</v>
      </c>
      <c r="B169" s="4">
        <v>68.949996999999996</v>
      </c>
      <c r="C169" s="4">
        <v>72.25</v>
      </c>
      <c r="D169" s="4">
        <v>68.300003000000004</v>
      </c>
      <c r="E169" s="4">
        <v>72</v>
      </c>
      <c r="F169" s="4">
        <v>72</v>
      </c>
      <c r="H169" s="36">
        <f t="shared" si="5"/>
        <v>1.7452449951226207E-2</v>
      </c>
      <c r="I169" s="37">
        <f t="shared" si="4"/>
        <v>-0.77897108721338204</v>
      </c>
    </row>
    <row r="170" spans="1:9" ht="15.5">
      <c r="A170" s="35">
        <v>44426</v>
      </c>
      <c r="B170" s="4">
        <v>72</v>
      </c>
      <c r="C170" s="4">
        <v>72.650002000000001</v>
      </c>
      <c r="D170" s="4">
        <v>68</v>
      </c>
      <c r="E170" s="4">
        <v>69.650002000000001</v>
      </c>
      <c r="F170" s="4">
        <v>69.650002000000001</v>
      </c>
      <c r="H170" s="36">
        <f t="shared" si="5"/>
        <v>5.5210905529997443E-3</v>
      </c>
      <c r="I170" s="37">
        <f t="shared" si="4"/>
        <v>-0.73542919867280387</v>
      </c>
    </row>
    <row r="171" spans="1:9" ht="15.5">
      <c r="A171" s="35">
        <v>44428</v>
      </c>
      <c r="B171" s="4">
        <v>68.900002000000001</v>
      </c>
      <c r="C171" s="4">
        <v>69</v>
      </c>
      <c r="D171" s="4">
        <v>66.349997999999999</v>
      </c>
      <c r="E171" s="4">
        <v>67</v>
      </c>
      <c r="F171" s="4">
        <v>67</v>
      </c>
      <c r="H171" s="36">
        <f t="shared" si="5"/>
        <v>-5.1546912948282043E-2</v>
      </c>
      <c r="I171" s="37">
        <f t="shared" si="4"/>
        <v>-1.1327471627252019</v>
      </c>
    </row>
    <row r="172" spans="1:9" ht="15.5">
      <c r="A172" s="35">
        <v>44431</v>
      </c>
      <c r="B172" s="4">
        <v>68.900002000000001</v>
      </c>
      <c r="C172" s="4">
        <v>69.25</v>
      </c>
      <c r="D172" s="4">
        <v>65.599997999999999</v>
      </c>
      <c r="E172" s="4">
        <v>66.650002000000001</v>
      </c>
      <c r="F172" s="4">
        <v>66.650002000000001</v>
      </c>
      <c r="H172" s="36">
        <f t="shared" si="5"/>
        <v>3.6166404701885148E-3</v>
      </c>
      <c r="I172" s="37">
        <f t="shared" si="4"/>
        <v>-1.1055336184550619</v>
      </c>
    </row>
    <row r="173" spans="1:9" ht="15.5">
      <c r="A173" s="35">
        <v>44432</v>
      </c>
      <c r="B173" s="4">
        <v>66.650002000000001</v>
      </c>
      <c r="C173" s="4">
        <v>69.599997999999999</v>
      </c>
      <c r="D173" s="4">
        <v>65.650002000000001</v>
      </c>
      <c r="E173" s="4">
        <v>68.949996999999996</v>
      </c>
      <c r="F173" s="4">
        <v>68.949996999999996</v>
      </c>
      <c r="H173" s="36">
        <f t="shared" si="5"/>
        <v>5.0413935372933963E-3</v>
      </c>
      <c r="I173" s="37">
        <f t="shared" si="4"/>
        <v>-1.0674348741852202</v>
      </c>
    </row>
    <row r="174" spans="1:9" ht="15.5">
      <c r="A174" s="35">
        <v>44433</v>
      </c>
      <c r="B174" s="4">
        <v>68.949996999999996</v>
      </c>
      <c r="C174" s="4">
        <v>72.300003000000004</v>
      </c>
      <c r="D174" s="4">
        <v>68.099997999999999</v>
      </c>
      <c r="E174" s="4">
        <v>71.75</v>
      </c>
      <c r="F174" s="4">
        <v>71.75</v>
      </c>
      <c r="H174" s="36">
        <f t="shared" si="5"/>
        <v>3.8059632053752721E-2</v>
      </c>
      <c r="I174" s="37">
        <f t="shared" si="4"/>
        <v>-0.77352805179682238</v>
      </c>
    </row>
    <row r="175" spans="1:9" ht="15.5">
      <c r="A175" s="35">
        <v>44434</v>
      </c>
      <c r="B175" s="4">
        <v>72.25</v>
      </c>
      <c r="C175" s="4">
        <v>74.150002000000001</v>
      </c>
      <c r="D175" s="4">
        <v>70.300003000000004</v>
      </c>
      <c r="E175" s="4">
        <v>71.099997999999999</v>
      </c>
      <c r="F175" s="4">
        <v>71.099997999999999</v>
      </c>
      <c r="H175" s="36">
        <f t="shared" si="5"/>
        <v>2.5265924897800052E-2</v>
      </c>
      <c r="I175" s="37">
        <f t="shared" si="4"/>
        <v>-0.57214793305196399</v>
      </c>
    </row>
    <row r="176" spans="1:9" ht="15.5">
      <c r="A176" s="35">
        <v>44435</v>
      </c>
      <c r="B176" s="4">
        <v>73.400002000000001</v>
      </c>
      <c r="C176" s="4">
        <v>73.900002000000001</v>
      </c>
      <c r="D176" s="4">
        <v>72.050003000000004</v>
      </c>
      <c r="E176" s="4">
        <v>73</v>
      </c>
      <c r="F176" s="4">
        <v>73</v>
      </c>
      <c r="H176" s="36">
        <f t="shared" si="5"/>
        <v>-3.3772405385389258E-3</v>
      </c>
      <c r="I176" s="37">
        <f t="shared" si="4"/>
        <v>-0.59936147732210387</v>
      </c>
    </row>
    <row r="177" spans="1:9" ht="15.5">
      <c r="A177" s="35">
        <v>44438</v>
      </c>
      <c r="B177" s="4">
        <v>72.900002000000001</v>
      </c>
      <c r="C177" s="4">
        <v>72.900002000000001</v>
      </c>
      <c r="D177" s="4">
        <v>71.150002000000001</v>
      </c>
      <c r="E177" s="4">
        <v>71.400002000000001</v>
      </c>
      <c r="F177" s="4">
        <v>71.400002000000001</v>
      </c>
      <c r="H177" s="36">
        <f t="shared" si="5"/>
        <v>-1.3624188568300897E-2</v>
      </c>
      <c r="I177" s="37">
        <f t="shared" si="4"/>
        <v>-0.70821565440266387</v>
      </c>
    </row>
    <row r="178" spans="1:9" ht="15.5">
      <c r="A178" s="35">
        <v>44439</v>
      </c>
      <c r="B178" s="4">
        <v>71.099997999999999</v>
      </c>
      <c r="C178" s="4">
        <v>72.5</v>
      </c>
      <c r="D178" s="4">
        <v>70.5</v>
      </c>
      <c r="E178" s="4">
        <v>71.300003000000004</v>
      </c>
      <c r="F178" s="4">
        <v>71.300003000000004</v>
      </c>
      <c r="H178" s="36">
        <f t="shared" si="5"/>
        <v>-5.5021045888252766E-3</v>
      </c>
      <c r="I178" s="37">
        <f t="shared" si="4"/>
        <v>-0.75175754294324204</v>
      </c>
    </row>
    <row r="179" spans="1:9" ht="15.5">
      <c r="A179" s="35">
        <v>44440</v>
      </c>
      <c r="B179" s="4">
        <v>71.349997999999999</v>
      </c>
      <c r="C179" s="4">
        <v>73.550003000000004</v>
      </c>
      <c r="D179" s="4">
        <v>71.300003000000004</v>
      </c>
      <c r="E179" s="4">
        <v>72.050003000000004</v>
      </c>
      <c r="F179" s="4">
        <v>72.050003000000004</v>
      </c>
      <c r="H179" s="36">
        <f t="shared" si="5"/>
        <v>1.4378925975395924E-2</v>
      </c>
      <c r="I179" s="37">
        <f t="shared" si="4"/>
        <v>-0.63746033044612249</v>
      </c>
    </row>
    <row r="180" spans="1:9" ht="15.5">
      <c r="A180" s="35">
        <v>44441</v>
      </c>
      <c r="B180" s="4">
        <v>72.5</v>
      </c>
      <c r="C180" s="4">
        <v>73</v>
      </c>
      <c r="D180" s="4">
        <v>71.300003000000004</v>
      </c>
      <c r="E180" s="4">
        <v>71.599997999999999</v>
      </c>
      <c r="F180" s="4">
        <v>71.599997999999999</v>
      </c>
      <c r="H180" s="36">
        <f t="shared" si="5"/>
        <v>-7.5060466876337969E-3</v>
      </c>
      <c r="I180" s="37">
        <f t="shared" si="4"/>
        <v>-0.69733045440296215</v>
      </c>
    </row>
    <row r="181" spans="1:9" ht="15.5">
      <c r="A181" s="35">
        <v>44442</v>
      </c>
      <c r="B181" s="4">
        <v>71.949996999999996</v>
      </c>
      <c r="C181" s="4">
        <v>73</v>
      </c>
      <c r="D181" s="4">
        <v>70.5</v>
      </c>
      <c r="E181" s="4">
        <v>71.550003000000004</v>
      </c>
      <c r="F181" s="4">
        <v>71.550003000000004</v>
      </c>
      <c r="H181" s="36">
        <f t="shared" si="5"/>
        <v>0</v>
      </c>
      <c r="I181" s="37">
        <f t="shared" si="4"/>
        <v>-0.69733045440296215</v>
      </c>
    </row>
    <row r="182" spans="1:9" ht="15.5">
      <c r="A182" s="35">
        <v>44445</v>
      </c>
      <c r="B182" s="4">
        <v>71.5</v>
      </c>
      <c r="C182" s="4">
        <v>71.650002000000001</v>
      </c>
      <c r="D182" s="4">
        <v>70.199996999999996</v>
      </c>
      <c r="E182" s="4">
        <v>70.349997999999999</v>
      </c>
      <c r="F182" s="4">
        <v>70.349997999999999</v>
      </c>
      <c r="H182" s="36">
        <f t="shared" si="5"/>
        <v>-1.8666258960742456E-2</v>
      </c>
      <c r="I182" s="37">
        <f t="shared" si="4"/>
        <v>-0.84428337575336387</v>
      </c>
    </row>
    <row r="183" spans="1:9" ht="15.5">
      <c r="A183" s="35">
        <v>44446</v>
      </c>
      <c r="B183" s="4">
        <v>71.5</v>
      </c>
      <c r="C183" s="4">
        <v>71.900002000000001</v>
      </c>
      <c r="D183" s="4">
        <v>69.400002000000001</v>
      </c>
      <c r="E183" s="4">
        <v>69.900002000000001</v>
      </c>
      <c r="F183" s="4">
        <v>69.900002000000001</v>
      </c>
      <c r="H183" s="36">
        <f t="shared" si="5"/>
        <v>3.4831103557636228E-3</v>
      </c>
      <c r="I183" s="37">
        <f t="shared" si="4"/>
        <v>-0.81706983148322387</v>
      </c>
    </row>
    <row r="184" spans="1:9" ht="15.5">
      <c r="A184" s="35">
        <v>44447</v>
      </c>
      <c r="B184" s="4">
        <v>70.599997999999999</v>
      </c>
      <c r="C184" s="4">
        <v>71</v>
      </c>
      <c r="D184" s="4">
        <v>69</v>
      </c>
      <c r="E184" s="4">
        <v>69.599997999999999</v>
      </c>
      <c r="F184" s="4">
        <v>69.599997999999999</v>
      </c>
      <c r="H184" s="36">
        <f t="shared" si="5"/>
        <v>-1.2596415502096874E-2</v>
      </c>
      <c r="I184" s="37">
        <f t="shared" si="4"/>
        <v>-0.91503880856408204</v>
      </c>
    </row>
    <row r="185" spans="1:9" ht="15.5">
      <c r="A185" s="35">
        <v>44448</v>
      </c>
      <c r="B185" s="4">
        <v>69.599997999999999</v>
      </c>
      <c r="C185" s="4">
        <v>70.349997999999999</v>
      </c>
      <c r="D185" s="4">
        <v>69.25</v>
      </c>
      <c r="E185" s="4">
        <v>69.599997999999999</v>
      </c>
      <c r="F185" s="4">
        <v>69.599997999999999</v>
      </c>
      <c r="H185" s="36">
        <f t="shared" si="5"/>
        <v>-9.1971219101999475E-3</v>
      </c>
      <c r="I185" s="37">
        <f t="shared" si="4"/>
        <v>-0.98579424137480021</v>
      </c>
    </row>
    <row r="186" spans="1:9" ht="15.5">
      <c r="A186" s="35">
        <v>44452</v>
      </c>
      <c r="B186" s="4">
        <v>69.699996999999996</v>
      </c>
      <c r="C186" s="4">
        <v>71.199996999999996</v>
      </c>
      <c r="D186" s="4">
        <v>69.550003000000004</v>
      </c>
      <c r="E186" s="4">
        <v>69.800003000000004</v>
      </c>
      <c r="F186" s="4">
        <v>69.800003000000004</v>
      </c>
      <c r="H186" s="36">
        <f t="shared" si="5"/>
        <v>1.2010021151982141E-2</v>
      </c>
      <c r="I186" s="37">
        <f t="shared" si="4"/>
        <v>-0.8932682997105017</v>
      </c>
    </row>
    <row r="187" spans="1:9" ht="15.5">
      <c r="A187" s="35">
        <v>44453</v>
      </c>
      <c r="B187" s="4">
        <v>70.199996999999996</v>
      </c>
      <c r="C187" s="4">
        <v>72.599997999999999</v>
      </c>
      <c r="D187" s="4">
        <v>70.199996999999996</v>
      </c>
      <c r="E187" s="4">
        <v>72.050003000000004</v>
      </c>
      <c r="F187" s="4">
        <v>72.050003000000004</v>
      </c>
      <c r="H187" s="36">
        <f t="shared" si="5"/>
        <v>1.9472117999443071E-2</v>
      </c>
      <c r="I187" s="37">
        <f t="shared" si="4"/>
        <v>-0.74087234294354032</v>
      </c>
    </row>
    <row r="188" spans="1:9" ht="15.5">
      <c r="A188" s="35">
        <v>44454</v>
      </c>
      <c r="B188" s="4">
        <v>73.25</v>
      </c>
      <c r="C188" s="4">
        <v>77.400002000000001</v>
      </c>
      <c r="D188" s="4">
        <v>72.599997999999999</v>
      </c>
      <c r="E188" s="4">
        <v>76.300003000000004</v>
      </c>
      <c r="F188" s="4">
        <v>76.300003000000004</v>
      </c>
      <c r="H188" s="36">
        <f t="shared" si="5"/>
        <v>6.4021912152933791E-2</v>
      </c>
      <c r="I188" s="37">
        <f t="shared" si="4"/>
        <v>-0.2183718575401441</v>
      </c>
    </row>
    <row r="189" spans="1:9" ht="15.5">
      <c r="A189" s="35">
        <v>44455</v>
      </c>
      <c r="B189" s="4">
        <v>77.25</v>
      </c>
      <c r="C189" s="4">
        <v>77.349997999999999</v>
      </c>
      <c r="D189" s="4">
        <v>74.949996999999996</v>
      </c>
      <c r="E189" s="4">
        <v>75.949996999999996</v>
      </c>
      <c r="F189" s="4">
        <v>75.949996999999996</v>
      </c>
      <c r="H189" s="36">
        <f t="shared" si="5"/>
        <v>-6.4625527289599181E-4</v>
      </c>
      <c r="I189" s="37">
        <f t="shared" si="4"/>
        <v>-0.22381500181088054</v>
      </c>
    </row>
    <row r="190" spans="1:9" ht="15.5">
      <c r="A190" s="35">
        <v>44456</v>
      </c>
      <c r="B190" s="4">
        <v>77.400002000000001</v>
      </c>
      <c r="C190" s="4">
        <v>81.949996999999996</v>
      </c>
      <c r="D190" s="4">
        <v>76.650002000000001</v>
      </c>
      <c r="E190" s="4">
        <v>78.550003000000004</v>
      </c>
      <c r="F190" s="4">
        <v>78.550003000000004</v>
      </c>
      <c r="H190" s="36">
        <f t="shared" si="5"/>
        <v>5.7768717419571979E-2</v>
      </c>
      <c r="I190" s="37">
        <f t="shared" si="4"/>
        <v>0.27691410390551779</v>
      </c>
    </row>
    <row r="191" spans="1:9" ht="15.5">
      <c r="A191" s="35">
        <v>44459</v>
      </c>
      <c r="B191" s="4">
        <v>78.550003000000004</v>
      </c>
      <c r="C191" s="4">
        <v>82.650002000000001</v>
      </c>
      <c r="D191" s="4">
        <v>77.599997999999999</v>
      </c>
      <c r="E191" s="4">
        <v>78.5</v>
      </c>
      <c r="F191" s="4">
        <v>78.5</v>
      </c>
      <c r="H191" s="36">
        <f t="shared" si="5"/>
        <v>8.5055798833096278E-3</v>
      </c>
      <c r="I191" s="37">
        <f t="shared" si="4"/>
        <v>0.35311257213279568</v>
      </c>
    </row>
    <row r="192" spans="1:9" ht="15.5">
      <c r="A192" s="35">
        <v>44460</v>
      </c>
      <c r="B192" s="4">
        <v>78.5</v>
      </c>
      <c r="C192" s="4">
        <v>81</v>
      </c>
      <c r="D192" s="4">
        <v>77.050003000000004</v>
      </c>
      <c r="E192" s="4">
        <v>79.75</v>
      </c>
      <c r="F192" s="4">
        <v>79.75</v>
      </c>
      <c r="H192" s="36">
        <f t="shared" si="5"/>
        <v>-2.0165693793021251E-2</v>
      </c>
      <c r="I192" s="37">
        <f t="shared" si="4"/>
        <v>0.17350296224151751</v>
      </c>
    </row>
    <row r="193" spans="1:9" ht="15.5">
      <c r="A193" s="35">
        <v>44461</v>
      </c>
      <c r="B193" s="4">
        <v>80.25</v>
      </c>
      <c r="C193" s="4">
        <v>80.449996999999996</v>
      </c>
      <c r="D193" s="4">
        <v>77.699996999999996</v>
      </c>
      <c r="E193" s="4">
        <v>78.199996999999996</v>
      </c>
      <c r="F193" s="4">
        <v>78.199996999999996</v>
      </c>
      <c r="H193" s="36">
        <f t="shared" si="5"/>
        <v>-6.8133185242896625E-3</v>
      </c>
      <c r="I193" s="37">
        <f t="shared" si="4"/>
        <v>0.11363283828467788</v>
      </c>
    </row>
    <row r="194" spans="1:9" ht="15.5">
      <c r="A194" s="35">
        <v>44462</v>
      </c>
      <c r="B194" s="4">
        <v>78.599997999999999</v>
      </c>
      <c r="C194" s="4">
        <v>79.150002000000001</v>
      </c>
      <c r="D194" s="4">
        <v>77.550003000000004</v>
      </c>
      <c r="E194" s="4">
        <v>77.849997999999999</v>
      </c>
      <c r="F194" s="4">
        <v>77.849997999999999</v>
      </c>
      <c r="H194" s="36">
        <f t="shared" si="5"/>
        <v>-1.6291024552650663E-2</v>
      </c>
      <c r="I194" s="37">
        <f t="shared" si="4"/>
        <v>-2.7877047649164179E-2</v>
      </c>
    </row>
    <row r="195" spans="1:9" ht="15.5">
      <c r="A195" s="35">
        <v>44463</v>
      </c>
      <c r="B195" s="4">
        <v>77.849997999999999</v>
      </c>
      <c r="C195" s="4">
        <v>78.25</v>
      </c>
      <c r="D195" s="4">
        <v>75.550003000000004</v>
      </c>
      <c r="E195" s="4">
        <v>76.150002000000001</v>
      </c>
      <c r="F195" s="4">
        <v>76.150002000000001</v>
      </c>
      <c r="H195" s="36">
        <f t="shared" si="5"/>
        <v>-1.1435982175235844E-2</v>
      </c>
      <c r="I195" s="37">
        <f t="shared" ref="I195:I247" si="6">STANDARDIZE(C195,$H$249,$H$250^0.5)</f>
        <v>-0.12584602473002238</v>
      </c>
    </row>
    <row r="196" spans="1:9" ht="15.5">
      <c r="A196" s="35">
        <v>44466</v>
      </c>
      <c r="B196" s="4">
        <v>77.650002000000001</v>
      </c>
      <c r="C196" s="4">
        <v>78.75</v>
      </c>
      <c r="D196" s="4">
        <v>76.599997999999999</v>
      </c>
      <c r="E196" s="4">
        <v>77.300003000000004</v>
      </c>
      <c r="F196" s="4">
        <v>77.300003000000004</v>
      </c>
      <c r="H196" s="36">
        <f t="shared" ref="H196:H247" si="7">LN(C196/C195)</f>
        <v>6.3694482854799285E-3</v>
      </c>
      <c r="I196" s="37">
        <f t="shared" si="6"/>
        <v>-7.1418936189742391E-2</v>
      </c>
    </row>
    <row r="197" spans="1:9" ht="15.5">
      <c r="A197" s="35">
        <v>44467</v>
      </c>
      <c r="B197" s="4">
        <v>77.650002000000001</v>
      </c>
      <c r="C197" s="4">
        <v>77.699996999999996</v>
      </c>
      <c r="D197" s="4">
        <v>75.699996999999996</v>
      </c>
      <c r="E197" s="4">
        <v>76.050003000000004</v>
      </c>
      <c r="F197" s="4">
        <v>76.050003000000004</v>
      </c>
      <c r="H197" s="36">
        <f t="shared" si="7"/>
        <v>-1.3423058942180108E-2</v>
      </c>
      <c r="I197" s="37">
        <f t="shared" si="6"/>
        <v>-0.18571614868686201</v>
      </c>
    </row>
    <row r="198" spans="1:9" ht="15.5">
      <c r="A198" s="35">
        <v>44468</v>
      </c>
      <c r="B198" s="4">
        <v>75.699996999999996</v>
      </c>
      <c r="C198" s="4">
        <v>76.75</v>
      </c>
      <c r="D198" s="4">
        <v>75</v>
      </c>
      <c r="E198" s="4">
        <v>75.800003000000004</v>
      </c>
      <c r="F198" s="4">
        <v>75.800003000000004</v>
      </c>
      <c r="H198" s="36">
        <f t="shared" si="7"/>
        <v>-1.2301832296255777E-2</v>
      </c>
      <c r="I198" s="37">
        <f t="shared" si="6"/>
        <v>-0.28912729035086232</v>
      </c>
    </row>
    <row r="199" spans="1:9" ht="15.5">
      <c r="A199" s="35">
        <v>44469</v>
      </c>
      <c r="B199" s="4">
        <v>76</v>
      </c>
      <c r="C199" s="4">
        <v>76.699996999999996</v>
      </c>
      <c r="D199" s="4">
        <v>74.949996999999996</v>
      </c>
      <c r="E199" s="4">
        <v>75.150002000000001</v>
      </c>
      <c r="F199" s="4">
        <v>75.150002000000001</v>
      </c>
      <c r="H199" s="36">
        <f t="shared" si="7"/>
        <v>-6.517172075257814E-4</v>
      </c>
      <c r="I199" s="37">
        <f t="shared" si="6"/>
        <v>-0.29457032576742193</v>
      </c>
    </row>
    <row r="200" spans="1:9" ht="15.5">
      <c r="A200" s="35">
        <v>44470</v>
      </c>
      <c r="B200" s="4">
        <v>74.199996999999996</v>
      </c>
      <c r="C200" s="4">
        <v>76.400002000000001</v>
      </c>
      <c r="D200" s="4">
        <v>74.199996999999996</v>
      </c>
      <c r="E200" s="4">
        <v>75</v>
      </c>
      <c r="F200" s="4">
        <v>75</v>
      </c>
      <c r="H200" s="36">
        <f t="shared" si="7"/>
        <v>-3.918946909295765E-3</v>
      </c>
      <c r="I200" s="37">
        <f t="shared" si="6"/>
        <v>-0.32722603462070404</v>
      </c>
    </row>
    <row r="201" spans="1:9" ht="15.5">
      <c r="A201" s="35">
        <v>44473</v>
      </c>
      <c r="B201" s="4">
        <v>75.650002000000001</v>
      </c>
      <c r="C201" s="4">
        <v>76.099997999999999</v>
      </c>
      <c r="D201" s="4">
        <v>74.849997999999999</v>
      </c>
      <c r="E201" s="4">
        <v>75.25</v>
      </c>
      <c r="F201" s="4">
        <v>75.25</v>
      </c>
      <c r="H201" s="36">
        <f t="shared" si="7"/>
        <v>-3.9344837640540448E-3</v>
      </c>
      <c r="I201" s="37">
        <f t="shared" si="6"/>
        <v>-0.35988272316158049</v>
      </c>
    </row>
    <row r="202" spans="1:9" ht="15.5">
      <c r="A202" s="35">
        <v>44474</v>
      </c>
      <c r="B202" s="4">
        <v>75.25</v>
      </c>
      <c r="C202" s="4">
        <v>76</v>
      </c>
      <c r="D202" s="4">
        <v>75.25</v>
      </c>
      <c r="E202" s="4">
        <v>75.400002000000001</v>
      </c>
      <c r="F202" s="4">
        <v>75.400002000000001</v>
      </c>
      <c r="H202" s="36">
        <f t="shared" si="7"/>
        <v>-1.3148983000997757E-3</v>
      </c>
      <c r="I202" s="37">
        <f t="shared" si="6"/>
        <v>-0.37076792316128226</v>
      </c>
    </row>
    <row r="203" spans="1:9" ht="15.5">
      <c r="A203" s="35">
        <v>44475</v>
      </c>
      <c r="B203" s="4">
        <v>76</v>
      </c>
      <c r="C203" s="4">
        <v>76</v>
      </c>
      <c r="D203" s="4">
        <v>61.099997999999999</v>
      </c>
      <c r="E203" s="4">
        <v>70.849997999999999</v>
      </c>
      <c r="F203" s="4">
        <v>70.849997999999999</v>
      </c>
      <c r="H203" s="36">
        <f t="shared" si="7"/>
        <v>0</v>
      </c>
      <c r="I203" s="37">
        <f t="shared" si="6"/>
        <v>-0.37076792316128226</v>
      </c>
    </row>
    <row r="204" spans="1:9" ht="15.5">
      <c r="A204" s="35">
        <v>44476</v>
      </c>
      <c r="B204" s="4">
        <v>72.449996999999996</v>
      </c>
      <c r="C204" s="4">
        <v>75.599997999999999</v>
      </c>
      <c r="D204" s="4">
        <v>72.449996999999996</v>
      </c>
      <c r="E204" s="4">
        <v>75.099997999999999</v>
      </c>
      <c r="F204" s="4">
        <v>75.099997999999999</v>
      </c>
      <c r="H204" s="36">
        <f t="shared" si="7"/>
        <v>-5.2770835558705485E-3</v>
      </c>
      <c r="I204" s="37">
        <f t="shared" si="6"/>
        <v>-0.41430981170186049</v>
      </c>
    </row>
    <row r="205" spans="1:9" ht="15.5">
      <c r="A205" s="35">
        <v>44477</v>
      </c>
      <c r="B205" s="4">
        <v>75.099997999999999</v>
      </c>
      <c r="C205" s="4">
        <v>75.449996999999996</v>
      </c>
      <c r="D205" s="4">
        <v>74.050003000000004</v>
      </c>
      <c r="E205" s="4">
        <v>74.25</v>
      </c>
      <c r="F205" s="4">
        <v>74.25</v>
      </c>
      <c r="H205" s="36">
        <f t="shared" si="7"/>
        <v>-1.9861112780348526E-3</v>
      </c>
      <c r="I205" s="37">
        <f t="shared" si="6"/>
        <v>-0.43063804711812187</v>
      </c>
    </row>
    <row r="206" spans="1:9" ht="15.5">
      <c r="A206" s="35">
        <v>44480</v>
      </c>
      <c r="B206" s="4">
        <v>74.849997999999999</v>
      </c>
      <c r="C206" s="4">
        <v>77.650002000000001</v>
      </c>
      <c r="D206" s="4">
        <v>74.349997999999999</v>
      </c>
      <c r="E206" s="4">
        <v>75.650002000000001</v>
      </c>
      <c r="F206" s="4">
        <v>75.650002000000001</v>
      </c>
      <c r="H206" s="36">
        <f t="shared" si="7"/>
        <v>2.8741429898870189E-2</v>
      </c>
      <c r="I206" s="37">
        <f t="shared" si="6"/>
        <v>-0.1911583132700041</v>
      </c>
    </row>
    <row r="207" spans="1:9" ht="15.5">
      <c r="A207" s="35">
        <v>44481</v>
      </c>
      <c r="B207" s="4">
        <v>75.650002000000001</v>
      </c>
      <c r="C207" s="4">
        <v>75.800003000000004</v>
      </c>
      <c r="D207" s="4">
        <v>74.550003000000004</v>
      </c>
      <c r="E207" s="4">
        <v>75</v>
      </c>
      <c r="F207" s="4">
        <v>75</v>
      </c>
      <c r="H207" s="36">
        <f t="shared" si="7"/>
        <v>-2.4113243125134218E-2</v>
      </c>
      <c r="I207" s="37">
        <f t="shared" si="6"/>
        <v>-0.3925384320148626</v>
      </c>
    </row>
    <row r="208" spans="1:9" ht="15.5">
      <c r="A208" s="35">
        <v>44482</v>
      </c>
      <c r="B208" s="4">
        <v>78.5</v>
      </c>
      <c r="C208" s="4">
        <v>79.449996999999996</v>
      </c>
      <c r="D208" s="4">
        <v>77.099997999999999</v>
      </c>
      <c r="E208" s="4">
        <v>77.550003000000004</v>
      </c>
      <c r="F208" s="4">
        <v>77.550003000000004</v>
      </c>
      <c r="H208" s="36">
        <f t="shared" si="7"/>
        <v>4.7029522996965417E-2</v>
      </c>
      <c r="I208" s="37">
        <f t="shared" si="6"/>
        <v>4.7786612041179205E-3</v>
      </c>
    </row>
    <row r="209" spans="1:9" ht="15.5">
      <c r="A209" s="35">
        <v>44483</v>
      </c>
      <c r="B209" s="4">
        <v>78.199996999999996</v>
      </c>
      <c r="C209" s="4">
        <v>78.199996999999996</v>
      </c>
      <c r="D209" s="4">
        <v>76.050003000000004</v>
      </c>
      <c r="E209" s="4">
        <v>76.550003000000004</v>
      </c>
      <c r="F209" s="4">
        <v>76.550003000000004</v>
      </c>
      <c r="H209" s="36">
        <f t="shared" si="7"/>
        <v>-1.5858246035033694E-2</v>
      </c>
      <c r="I209" s="37">
        <f t="shared" si="6"/>
        <v>-0.13128906014658201</v>
      </c>
    </row>
    <row r="210" spans="1:9" ht="15.5">
      <c r="A210" s="35">
        <v>44487</v>
      </c>
      <c r="B210" s="4">
        <v>75.349997999999999</v>
      </c>
      <c r="C210" s="4">
        <v>77.25</v>
      </c>
      <c r="D210" s="4">
        <v>75.349997999999999</v>
      </c>
      <c r="E210" s="4">
        <v>75.800003000000004</v>
      </c>
      <c r="F210" s="4">
        <v>75.800003000000004</v>
      </c>
      <c r="H210" s="36">
        <f t="shared" si="7"/>
        <v>-1.2222693410238423E-2</v>
      </c>
      <c r="I210" s="37">
        <f t="shared" si="6"/>
        <v>-0.23470020181058232</v>
      </c>
    </row>
    <row r="211" spans="1:9" ht="15.5">
      <c r="A211" s="35">
        <v>44488</v>
      </c>
      <c r="B211" s="4">
        <v>76.900002000000001</v>
      </c>
      <c r="C211" s="4">
        <v>77</v>
      </c>
      <c r="D211" s="4">
        <v>73.849997999999999</v>
      </c>
      <c r="E211" s="4">
        <v>74.349997999999999</v>
      </c>
      <c r="F211" s="4">
        <v>74.349997999999999</v>
      </c>
      <c r="H211" s="36">
        <f t="shared" si="7"/>
        <v>-3.2414939241709557E-3</v>
      </c>
      <c r="I211" s="37">
        <f t="shared" si="6"/>
        <v>-0.26191374608072232</v>
      </c>
    </row>
    <row r="212" spans="1:9" ht="15.5">
      <c r="A212" s="35">
        <v>44489</v>
      </c>
      <c r="B212" s="4">
        <v>74.5</v>
      </c>
      <c r="C212" s="4">
        <v>75.099997999999999</v>
      </c>
      <c r="D212" s="4">
        <v>72.800003000000004</v>
      </c>
      <c r="E212" s="4">
        <v>73.599997999999999</v>
      </c>
      <c r="F212" s="4">
        <v>73.599997999999999</v>
      </c>
      <c r="H212" s="36">
        <f t="shared" si="7"/>
        <v>-2.4984889714753621E-2</v>
      </c>
      <c r="I212" s="37">
        <f t="shared" si="6"/>
        <v>-0.46873690024214043</v>
      </c>
    </row>
    <row r="213" spans="1:9" ht="15.5">
      <c r="A213" s="35">
        <v>44490</v>
      </c>
      <c r="B213" s="4">
        <v>74</v>
      </c>
      <c r="C213" s="4">
        <v>74.650002000000001</v>
      </c>
      <c r="D213" s="4">
        <v>73.25</v>
      </c>
      <c r="E213" s="4">
        <v>73.800003000000004</v>
      </c>
      <c r="F213" s="4">
        <v>73.800003000000004</v>
      </c>
      <c r="H213" s="36">
        <f t="shared" si="7"/>
        <v>-6.0099813620366621E-3</v>
      </c>
      <c r="I213" s="37">
        <f t="shared" si="6"/>
        <v>-0.51772084451168399</v>
      </c>
    </row>
    <row r="214" spans="1:9" ht="15.5">
      <c r="A214" s="35">
        <v>44491</v>
      </c>
      <c r="B214" s="4">
        <v>76</v>
      </c>
      <c r="C214" s="4">
        <v>76</v>
      </c>
      <c r="D214" s="4">
        <v>72.650002000000001</v>
      </c>
      <c r="E214" s="4">
        <v>73.25</v>
      </c>
      <c r="F214" s="4">
        <v>73.25</v>
      </c>
      <c r="H214" s="36">
        <f t="shared" si="7"/>
        <v>1.7922789509437383E-2</v>
      </c>
      <c r="I214" s="37">
        <f t="shared" si="6"/>
        <v>-0.37076792316128226</v>
      </c>
    </row>
    <row r="215" spans="1:9" ht="15.5">
      <c r="A215" s="35">
        <v>44494</v>
      </c>
      <c r="B215" s="4">
        <v>74</v>
      </c>
      <c r="C215" s="4">
        <v>74</v>
      </c>
      <c r="D215" s="4">
        <v>71.5</v>
      </c>
      <c r="E215" s="4">
        <v>72.599997999999999</v>
      </c>
      <c r="F215" s="4">
        <v>72.599997999999999</v>
      </c>
      <c r="H215" s="36">
        <f t="shared" si="7"/>
        <v>-2.6668247082161294E-2</v>
      </c>
      <c r="I215" s="37">
        <f t="shared" si="6"/>
        <v>-0.58847627732240215</v>
      </c>
    </row>
    <row r="216" spans="1:9" ht="15.5">
      <c r="A216" s="35">
        <v>44495</v>
      </c>
      <c r="B216" s="4">
        <v>73</v>
      </c>
      <c r="C216" s="4">
        <v>73.349997999999999</v>
      </c>
      <c r="D216" s="4">
        <v>72.300003000000004</v>
      </c>
      <c r="E216" s="4">
        <v>72.5</v>
      </c>
      <c r="F216" s="4">
        <v>72.5</v>
      </c>
      <c r="H216" s="36">
        <f t="shared" si="7"/>
        <v>-8.8226158817097354E-3</v>
      </c>
      <c r="I216" s="37">
        <f t="shared" si="6"/>
        <v>-0.65923171013312032</v>
      </c>
    </row>
    <row r="217" spans="1:9" ht="15.5">
      <c r="A217" s="35">
        <v>44496</v>
      </c>
      <c r="B217" s="4">
        <v>72.5</v>
      </c>
      <c r="C217" s="4">
        <v>73.449996999999996</v>
      </c>
      <c r="D217" s="4">
        <v>72.199996999999996</v>
      </c>
      <c r="E217" s="4">
        <v>72.5</v>
      </c>
      <c r="F217" s="4">
        <v>72.5</v>
      </c>
      <c r="H217" s="36">
        <f t="shared" si="7"/>
        <v>1.3623844533137402E-3</v>
      </c>
      <c r="I217" s="37">
        <f t="shared" si="6"/>
        <v>-0.64834640127924181</v>
      </c>
    </row>
    <row r="218" spans="1:9" ht="15.5">
      <c r="A218" s="35">
        <v>44497</v>
      </c>
      <c r="B218" s="4">
        <v>73.300003000000004</v>
      </c>
      <c r="C218" s="4">
        <v>73.300003000000004</v>
      </c>
      <c r="D218" s="4">
        <v>70.650002000000001</v>
      </c>
      <c r="E218" s="4">
        <v>71.099997999999999</v>
      </c>
      <c r="F218" s="4">
        <v>71.099997999999999</v>
      </c>
      <c r="H218" s="36">
        <f t="shared" si="7"/>
        <v>-2.0442119554743374E-3</v>
      </c>
      <c r="I218" s="37">
        <f t="shared" si="6"/>
        <v>-0.66467387471626249</v>
      </c>
    </row>
    <row r="219" spans="1:9" ht="15.5">
      <c r="A219" s="35">
        <v>44498</v>
      </c>
      <c r="B219" s="4">
        <v>71.650002000000001</v>
      </c>
      <c r="C219" s="4">
        <v>71.949996999999996</v>
      </c>
      <c r="D219" s="4">
        <v>69.550003000000004</v>
      </c>
      <c r="E219" s="4">
        <v>70.800003000000004</v>
      </c>
      <c r="F219" s="4">
        <v>70.800003000000004</v>
      </c>
      <c r="H219" s="36">
        <f t="shared" si="7"/>
        <v>-1.8589258182545542E-2</v>
      </c>
      <c r="I219" s="37">
        <f t="shared" si="6"/>
        <v>-0.8116276669000817</v>
      </c>
    </row>
    <row r="220" spans="1:9" ht="15.5">
      <c r="A220" s="35">
        <v>44501</v>
      </c>
      <c r="B220" s="4">
        <v>71</v>
      </c>
      <c r="C220" s="4">
        <v>71.599997999999999</v>
      </c>
      <c r="D220" s="4">
        <v>70.599997999999999</v>
      </c>
      <c r="E220" s="4">
        <v>70.849997999999999</v>
      </c>
      <c r="F220" s="4">
        <v>70.849997999999999</v>
      </c>
      <c r="H220" s="36">
        <f t="shared" si="7"/>
        <v>-4.8763456041152516E-3</v>
      </c>
      <c r="I220" s="37">
        <f t="shared" si="6"/>
        <v>-0.84972652002410032</v>
      </c>
    </row>
    <row r="221" spans="1:9" ht="15.5">
      <c r="A221" s="35">
        <v>44502</v>
      </c>
      <c r="B221" s="4">
        <v>71.199996999999996</v>
      </c>
      <c r="C221" s="4">
        <v>71.550003000000004</v>
      </c>
      <c r="D221" s="4">
        <v>70.5</v>
      </c>
      <c r="E221" s="4">
        <v>70.900002000000001</v>
      </c>
      <c r="F221" s="4">
        <v>70.900002000000001</v>
      </c>
      <c r="H221" s="36">
        <f t="shared" si="7"/>
        <v>-6.9849810245835222E-4</v>
      </c>
      <c r="I221" s="37">
        <f t="shared" si="6"/>
        <v>-0.85516868460724238</v>
      </c>
    </row>
    <row r="222" spans="1:9" ht="15.5">
      <c r="A222" s="35">
        <v>44503</v>
      </c>
      <c r="B222" s="4">
        <v>70.900002000000001</v>
      </c>
      <c r="C222" s="4">
        <v>71.25</v>
      </c>
      <c r="D222" s="4">
        <v>69.25</v>
      </c>
      <c r="E222" s="4">
        <v>69.699996999999996</v>
      </c>
      <c r="F222" s="4">
        <v>69.699996999999996</v>
      </c>
      <c r="H222" s="36">
        <f t="shared" si="7"/>
        <v>-4.2017287824203976E-3</v>
      </c>
      <c r="I222" s="37">
        <f t="shared" si="6"/>
        <v>-0.88782526429394204</v>
      </c>
    </row>
    <row r="223" spans="1:9" ht="15.5">
      <c r="A223" s="35">
        <v>44504</v>
      </c>
      <c r="B223" s="4">
        <v>69.599997999999999</v>
      </c>
      <c r="C223" s="4">
        <v>70.900002000000001</v>
      </c>
      <c r="D223" s="4">
        <v>69.599997999999999</v>
      </c>
      <c r="E223" s="4">
        <v>70.550003000000004</v>
      </c>
      <c r="F223" s="4">
        <v>70.550003000000004</v>
      </c>
      <c r="H223" s="36">
        <f t="shared" si="7"/>
        <v>-4.9243574019337379E-3</v>
      </c>
      <c r="I223" s="37">
        <f t="shared" si="6"/>
        <v>-0.92592400856378376</v>
      </c>
    </row>
    <row r="224" spans="1:9" ht="15.5">
      <c r="A224" s="35">
        <v>44508</v>
      </c>
      <c r="B224" s="4">
        <v>70.800003000000004</v>
      </c>
      <c r="C224" s="4">
        <v>73.199996999999996</v>
      </c>
      <c r="D224" s="4">
        <v>70.550003000000004</v>
      </c>
      <c r="E224" s="4">
        <v>72.5</v>
      </c>
      <c r="F224" s="4">
        <v>72.5</v>
      </c>
      <c r="H224" s="36">
        <f t="shared" si="7"/>
        <v>3.1924918236832314E-2</v>
      </c>
      <c r="I224" s="37">
        <f t="shared" si="6"/>
        <v>-0.67555994554938181</v>
      </c>
    </row>
    <row r="225" spans="1:9" ht="15.5">
      <c r="A225" s="35">
        <v>44509</v>
      </c>
      <c r="B225" s="4">
        <v>72.75</v>
      </c>
      <c r="C225" s="4">
        <v>75.5</v>
      </c>
      <c r="D225" s="4">
        <v>72.349997999999999</v>
      </c>
      <c r="E225" s="4">
        <v>74.349997999999999</v>
      </c>
      <c r="F225" s="4">
        <v>74.349997999999999</v>
      </c>
      <c r="H225" s="36">
        <f t="shared" si="7"/>
        <v>3.0937276271320605E-2</v>
      </c>
      <c r="I225" s="37">
        <f t="shared" si="6"/>
        <v>-0.42519501170156221</v>
      </c>
    </row>
    <row r="226" spans="1:9" ht="15.5">
      <c r="A226" s="35">
        <v>44510</v>
      </c>
      <c r="B226" s="4">
        <v>74.400002000000001</v>
      </c>
      <c r="C226" s="4">
        <v>75.699996999999996</v>
      </c>
      <c r="D226" s="4">
        <v>73.300003000000004</v>
      </c>
      <c r="E226" s="4">
        <v>73.5</v>
      </c>
      <c r="F226" s="4">
        <v>73.5</v>
      </c>
      <c r="H226" s="36">
        <f t="shared" si="7"/>
        <v>2.6454645583044042E-3</v>
      </c>
      <c r="I226" s="37">
        <f t="shared" si="6"/>
        <v>-0.40342450284798193</v>
      </c>
    </row>
    <row r="227" spans="1:9" ht="15.5">
      <c r="A227" s="35">
        <v>44511</v>
      </c>
      <c r="B227" s="4">
        <v>73.800003000000004</v>
      </c>
      <c r="C227" s="4">
        <v>74.300003000000004</v>
      </c>
      <c r="D227" s="4">
        <v>72.300003000000004</v>
      </c>
      <c r="E227" s="4">
        <v>73.199996999999996</v>
      </c>
      <c r="F227" s="4">
        <v>73.199996999999996</v>
      </c>
      <c r="H227" s="36">
        <f t="shared" si="7"/>
        <v>-1.8667128712720086E-2</v>
      </c>
      <c r="I227" s="37">
        <f t="shared" si="6"/>
        <v>-0.55581969763570249</v>
      </c>
    </row>
    <row r="228" spans="1:9" ht="15.5">
      <c r="A228" s="35">
        <v>44512</v>
      </c>
      <c r="B228" s="4">
        <v>73.25</v>
      </c>
      <c r="C228" s="4">
        <v>76</v>
      </c>
      <c r="D228" s="4">
        <v>72.599997999999999</v>
      </c>
      <c r="E228" s="4">
        <v>74</v>
      </c>
      <c r="F228" s="4">
        <v>74</v>
      </c>
      <c r="H228" s="36">
        <f t="shared" si="7"/>
        <v>2.2622348185767846E-2</v>
      </c>
      <c r="I228" s="37">
        <f t="shared" si="6"/>
        <v>-0.37076792316128226</v>
      </c>
    </row>
    <row r="229" spans="1:9" ht="15.5">
      <c r="A229" s="35">
        <v>44515</v>
      </c>
      <c r="B229" s="4">
        <v>73</v>
      </c>
      <c r="C229" s="4">
        <v>74.349997999999999</v>
      </c>
      <c r="D229" s="4">
        <v>70.699996999999996</v>
      </c>
      <c r="E229" s="4">
        <v>71.25</v>
      </c>
      <c r="F229" s="4">
        <v>71.25</v>
      </c>
      <c r="H229" s="36">
        <f t="shared" si="7"/>
        <v>-2.1949694279965615E-2</v>
      </c>
      <c r="I229" s="37">
        <f t="shared" si="6"/>
        <v>-0.55037753305256043</v>
      </c>
    </row>
    <row r="230" spans="1:9" ht="15.5">
      <c r="A230" s="35">
        <v>44516</v>
      </c>
      <c r="B230" s="4">
        <v>72.5</v>
      </c>
      <c r="C230" s="4">
        <v>79.400002000000001</v>
      </c>
      <c r="D230" s="4">
        <v>71.5</v>
      </c>
      <c r="E230" s="4">
        <v>78.150002000000001</v>
      </c>
      <c r="F230" s="4">
        <v>78.150002000000001</v>
      </c>
      <c r="H230" s="36">
        <f t="shared" si="7"/>
        <v>6.5714747435641138E-2</v>
      </c>
      <c r="I230" s="37">
        <f t="shared" si="6"/>
        <v>-6.6350337902419231E-4</v>
      </c>
    </row>
    <row r="231" spans="1:9" ht="15.5">
      <c r="A231" s="35">
        <v>44517</v>
      </c>
      <c r="B231" s="4">
        <v>78.900002000000001</v>
      </c>
      <c r="C231" s="4">
        <v>79.349997999999999</v>
      </c>
      <c r="D231" s="4">
        <v>76.099997999999999</v>
      </c>
      <c r="E231" s="4">
        <v>78.099997999999999</v>
      </c>
      <c r="F231" s="4">
        <v>78.099997999999999</v>
      </c>
      <c r="H231" s="36">
        <f t="shared" si="7"/>
        <v>-6.2997167437774657E-4</v>
      </c>
      <c r="I231" s="37">
        <f t="shared" si="6"/>
        <v>-6.1066476497606504E-3</v>
      </c>
    </row>
    <row r="232" spans="1:9" ht="15.5">
      <c r="A232" s="35">
        <v>44518</v>
      </c>
      <c r="B232" s="4">
        <v>77.949996999999996</v>
      </c>
      <c r="C232" s="4">
        <v>78.599997999999999</v>
      </c>
      <c r="D232" s="4">
        <v>74.5</v>
      </c>
      <c r="E232" s="4">
        <v>77.400002000000001</v>
      </c>
      <c r="F232" s="4">
        <v>77.400002000000001</v>
      </c>
      <c r="H232" s="36">
        <f t="shared" si="7"/>
        <v>-9.4967477777609371E-3</v>
      </c>
      <c r="I232" s="37">
        <f t="shared" si="6"/>
        <v>-8.7747280460180613E-2</v>
      </c>
    </row>
    <row r="233" spans="1:9" ht="15.5">
      <c r="A233" s="35">
        <v>44522</v>
      </c>
      <c r="B233" s="4">
        <v>77.75</v>
      </c>
      <c r="C233" s="4">
        <v>80.099997999999999</v>
      </c>
      <c r="D233" s="4">
        <v>75.599997999999999</v>
      </c>
      <c r="E233" s="4">
        <v>78.5</v>
      </c>
      <c r="F233" s="4">
        <v>78.5</v>
      </c>
      <c r="H233" s="36">
        <f t="shared" si="7"/>
        <v>1.8904155115656192E-2</v>
      </c>
      <c r="I233" s="37">
        <f t="shared" si="6"/>
        <v>7.5533985160659317E-2</v>
      </c>
    </row>
    <row r="234" spans="1:9" ht="15.5">
      <c r="A234" s="35">
        <v>44523</v>
      </c>
      <c r="B234" s="4">
        <v>79.900002000000001</v>
      </c>
      <c r="C234" s="4">
        <v>85.150002000000001</v>
      </c>
      <c r="D234" s="4">
        <v>77.699996999999996</v>
      </c>
      <c r="E234" s="4">
        <v>84.449996999999996</v>
      </c>
      <c r="F234" s="4">
        <v>84.449996999999996</v>
      </c>
      <c r="H234" s="36">
        <f t="shared" si="7"/>
        <v>6.1138601491135279E-2</v>
      </c>
      <c r="I234" s="37">
        <f t="shared" si="6"/>
        <v>0.62524801483419556</v>
      </c>
    </row>
    <row r="235" spans="1:9" ht="15.5">
      <c r="A235" s="35">
        <v>44524</v>
      </c>
      <c r="B235" s="4">
        <v>85.150002000000001</v>
      </c>
      <c r="C235" s="4">
        <v>87.300003000000004</v>
      </c>
      <c r="D235" s="4">
        <v>81.550003000000004</v>
      </c>
      <c r="E235" s="4">
        <v>82.849997999999999</v>
      </c>
      <c r="F235" s="4">
        <v>82.849997999999999</v>
      </c>
      <c r="H235" s="36">
        <f t="shared" si="7"/>
        <v>2.4936066613157715E-2</v>
      </c>
      <c r="I235" s="37">
        <f t="shared" si="6"/>
        <v>0.85928460441157684</v>
      </c>
    </row>
    <row r="236" spans="1:9" ht="15.5">
      <c r="A236" s="35">
        <v>44525</v>
      </c>
      <c r="B236" s="4">
        <v>82.5</v>
      </c>
      <c r="C236" s="4">
        <v>83.400002000000001</v>
      </c>
      <c r="D236" s="4">
        <v>80.300003000000004</v>
      </c>
      <c r="E236" s="4">
        <v>80.900002000000001</v>
      </c>
      <c r="F236" s="4">
        <v>80.900002000000001</v>
      </c>
      <c r="H236" s="36">
        <f t="shared" si="7"/>
        <v>-4.5702163864300982E-2</v>
      </c>
      <c r="I236" s="37">
        <f t="shared" si="6"/>
        <v>0.43475320494321562</v>
      </c>
    </row>
    <row r="237" spans="1:9" ht="15.5">
      <c r="A237" s="35">
        <v>44526</v>
      </c>
      <c r="B237" s="4">
        <v>78.25</v>
      </c>
      <c r="C237" s="4">
        <v>79.400002000000001</v>
      </c>
      <c r="D237" s="4">
        <v>74.25</v>
      </c>
      <c r="E237" s="4">
        <v>75.449996999999996</v>
      </c>
      <c r="F237" s="4">
        <v>75.449996999999996</v>
      </c>
      <c r="H237" s="36">
        <f t="shared" si="7"/>
        <v>-4.914993990350959E-2</v>
      </c>
      <c r="I237" s="37">
        <f t="shared" si="6"/>
        <v>-6.6350337902419231E-4</v>
      </c>
    </row>
    <row r="238" spans="1:9" ht="15.5">
      <c r="A238" s="35">
        <v>44529</v>
      </c>
      <c r="B238" s="4">
        <v>72.099997999999999</v>
      </c>
      <c r="C238" s="4">
        <v>73</v>
      </c>
      <c r="D238" s="4">
        <v>69.5</v>
      </c>
      <c r="E238" s="4">
        <v>70.75</v>
      </c>
      <c r="F238" s="4">
        <v>70.75</v>
      </c>
      <c r="H238" s="36">
        <f t="shared" si="7"/>
        <v>-8.4038952293615438E-2</v>
      </c>
      <c r="I238" s="37">
        <f t="shared" si="6"/>
        <v>-0.69733045440296215</v>
      </c>
    </row>
    <row r="239" spans="1:9" ht="15.5">
      <c r="A239" s="35">
        <v>44530</v>
      </c>
      <c r="B239" s="4">
        <v>70.099997999999999</v>
      </c>
      <c r="C239" s="4">
        <v>73.25</v>
      </c>
      <c r="D239" s="4">
        <v>69.050003000000004</v>
      </c>
      <c r="E239" s="4">
        <v>70.099997999999999</v>
      </c>
      <c r="F239" s="4">
        <v>70.099997999999999</v>
      </c>
      <c r="H239" s="36">
        <f t="shared" si="7"/>
        <v>3.4188067487854611E-3</v>
      </c>
      <c r="I239" s="37">
        <f t="shared" si="6"/>
        <v>-0.67011691013282215</v>
      </c>
    </row>
    <row r="240" spans="1:9" ht="15.5">
      <c r="A240" s="35">
        <v>44531</v>
      </c>
      <c r="B240" s="4">
        <v>70.949996999999996</v>
      </c>
      <c r="C240" s="4">
        <v>72.150002000000001</v>
      </c>
      <c r="D240" s="4">
        <v>69.25</v>
      </c>
      <c r="E240" s="4">
        <v>71.150002000000001</v>
      </c>
      <c r="F240" s="4">
        <v>71.150002000000001</v>
      </c>
      <c r="H240" s="36">
        <f t="shared" si="7"/>
        <v>-1.5130934957269505E-2</v>
      </c>
      <c r="I240" s="37">
        <f t="shared" si="6"/>
        <v>-0.78985628721308387</v>
      </c>
    </row>
    <row r="241" spans="1:9" ht="15.5">
      <c r="A241" s="35">
        <v>44532</v>
      </c>
      <c r="B241" s="4">
        <v>71.199996999999996</v>
      </c>
      <c r="C241" s="4">
        <v>72.400002000000001</v>
      </c>
      <c r="D241" s="4">
        <v>70.199996999999996</v>
      </c>
      <c r="E241" s="4">
        <v>71.400002000000001</v>
      </c>
      <c r="F241" s="4">
        <v>71.400002000000001</v>
      </c>
      <c r="H241" s="36">
        <f t="shared" si="7"/>
        <v>3.4590140760723926E-3</v>
      </c>
      <c r="I241" s="37">
        <f t="shared" si="6"/>
        <v>-0.76264274294294387</v>
      </c>
    </row>
    <row r="242" spans="1:9" ht="15.5">
      <c r="A242" s="35">
        <v>44533</v>
      </c>
      <c r="B242" s="4">
        <v>71.400002000000001</v>
      </c>
      <c r="C242" s="4">
        <v>72.25</v>
      </c>
      <c r="D242" s="4">
        <v>70.199996999999996</v>
      </c>
      <c r="E242" s="4">
        <v>71.300003000000004</v>
      </c>
      <c r="F242" s="4">
        <v>71.300003000000004</v>
      </c>
      <c r="H242" s="36">
        <f t="shared" si="7"/>
        <v>-2.0740000234381693E-3</v>
      </c>
      <c r="I242" s="37">
        <f t="shared" si="6"/>
        <v>-0.77897108721338204</v>
      </c>
    </row>
    <row r="243" spans="1:9" ht="15.5">
      <c r="A243" s="35">
        <v>44536</v>
      </c>
      <c r="B243" s="4">
        <v>70.849997999999999</v>
      </c>
      <c r="C243" s="4">
        <v>71.699996999999996</v>
      </c>
      <c r="D243" s="4">
        <v>68.099997999999999</v>
      </c>
      <c r="E243" s="4">
        <v>68.849997999999999</v>
      </c>
      <c r="F243" s="4">
        <v>68.849997999999999</v>
      </c>
      <c r="H243" s="36">
        <f t="shared" si="7"/>
        <v>-7.6416212279720288E-3</v>
      </c>
      <c r="I243" s="37">
        <f t="shared" si="6"/>
        <v>-0.8388412111702217</v>
      </c>
    </row>
    <row r="244" spans="1:9" ht="15.5">
      <c r="A244" s="35">
        <v>44537</v>
      </c>
      <c r="B244" s="4">
        <v>69.400002000000001</v>
      </c>
      <c r="C244" s="4">
        <v>70.349997999999999</v>
      </c>
      <c r="D244" s="4">
        <v>67.849997999999999</v>
      </c>
      <c r="E244" s="4">
        <v>68.449996999999996</v>
      </c>
      <c r="F244" s="4">
        <v>68.449996999999996</v>
      </c>
      <c r="H244" s="36">
        <f t="shared" si="7"/>
        <v>-1.9007950633454018E-2</v>
      </c>
      <c r="I244" s="37">
        <f t="shared" si="6"/>
        <v>-0.98579424137480021</v>
      </c>
    </row>
    <row r="245" spans="1:9" ht="15.5">
      <c r="A245" s="35">
        <v>44538</v>
      </c>
      <c r="B245" s="4">
        <v>66.150002000000001</v>
      </c>
      <c r="C245" s="4">
        <v>69.300003000000004</v>
      </c>
      <c r="D245" s="4">
        <v>66.150002000000001</v>
      </c>
      <c r="E245" s="4">
        <v>67.75</v>
      </c>
      <c r="F245" s="4">
        <v>67.75</v>
      </c>
      <c r="H245" s="36">
        <f t="shared" si="7"/>
        <v>-1.5037805645215556E-2</v>
      </c>
      <c r="I245" s="37">
        <f t="shared" si="6"/>
        <v>-1.1000905830385024</v>
      </c>
    </row>
    <row r="246" spans="1:9" ht="15.5">
      <c r="A246" s="35">
        <v>44539</v>
      </c>
      <c r="B246" s="4">
        <v>68</v>
      </c>
      <c r="C246" s="4">
        <v>71.650002000000001</v>
      </c>
      <c r="D246" s="4">
        <v>68</v>
      </c>
      <c r="E246" s="4">
        <v>70.449996999999996</v>
      </c>
      <c r="F246" s="4">
        <v>70.449996999999996</v>
      </c>
      <c r="H246" s="36">
        <f t="shared" si="7"/>
        <v>3.3348232701748769E-2</v>
      </c>
      <c r="I246" s="37">
        <f t="shared" si="6"/>
        <v>-0.84428337575336387</v>
      </c>
    </row>
    <row r="247" spans="1:9" ht="15.5">
      <c r="A247" s="35">
        <v>44540</v>
      </c>
      <c r="B247" s="4">
        <v>69.849997999999999</v>
      </c>
      <c r="C247" s="4">
        <v>70.75</v>
      </c>
      <c r="D247" s="4">
        <v>69.099997999999999</v>
      </c>
      <c r="E247" s="4">
        <v>70.349997999999999</v>
      </c>
      <c r="F247" s="4">
        <v>70.349997999999999</v>
      </c>
      <c r="H247" s="36">
        <f t="shared" si="7"/>
        <v>-1.264064566430176E-2</v>
      </c>
      <c r="I247" s="37">
        <f t="shared" si="6"/>
        <v>-0.94225235283422204</v>
      </c>
    </row>
    <row r="248" spans="1:9" ht="15.5">
      <c r="A248" s="38"/>
      <c r="B248" s="39"/>
      <c r="C248" s="39"/>
      <c r="D248" s="39"/>
      <c r="E248" s="39"/>
      <c r="F248" s="39"/>
      <c r="H248" s="22"/>
      <c r="I248" s="22"/>
    </row>
    <row r="249" spans="1:9" ht="15.5">
      <c r="G249" s="40" t="s">
        <v>18</v>
      </c>
      <c r="H249" s="41">
        <f>AVERAGE(C:C)</f>
        <v>79.406097341463408</v>
      </c>
    </row>
    <row r="250" spans="1:9" ht="15.5">
      <c r="G250" s="42" t="s">
        <v>19</v>
      </c>
      <c r="H250" s="43">
        <f>_xlfn.VAR.S(C:C)</f>
        <v>84.393656158440606</v>
      </c>
    </row>
    <row r="251" spans="1:9" ht="15.5">
      <c r="G251" s="42" t="s">
        <v>20</v>
      </c>
      <c r="H251" s="43">
        <f>AVERAGE(H1:H247)</f>
        <v>-1.7156599767334264E-3</v>
      </c>
    </row>
    <row r="252" spans="1:9" ht="15.5">
      <c r="G252" s="42" t="s">
        <v>32</v>
      </c>
      <c r="H252" s="43">
        <f>_xlfn.VAR.S(H1:H247)</f>
        <v>6.6841669735144993E-4</v>
      </c>
    </row>
    <row r="253" spans="1:9" ht="15.5">
      <c r="G253" s="42" t="s">
        <v>33</v>
      </c>
      <c r="H253" s="43">
        <f>SKEW(C:C)</f>
        <v>0.6727445028441531</v>
      </c>
    </row>
    <row r="254" spans="1:9" ht="15.5">
      <c r="G254" s="42" t="s">
        <v>23</v>
      </c>
      <c r="H254" s="43">
        <f>KURT(C:C)</f>
        <v>0.41085011508084301</v>
      </c>
    </row>
    <row r="255" spans="1:9" ht="15.5">
      <c r="G255" s="42" t="s">
        <v>24</v>
      </c>
      <c r="H255" s="43">
        <f>AVERAGE(I1:I246)</f>
        <v>3.8459279707527927E-3</v>
      </c>
    </row>
    <row r="256" spans="1:9" ht="15.5">
      <c r="G256" s="44" t="s">
        <v>25</v>
      </c>
      <c r="H256" s="45">
        <f>_xlfn.VAR.S(I1:I246)</f>
        <v>1.0004448224135349</v>
      </c>
    </row>
    <row r="258" spans="7:12" ht="15.5">
      <c r="G258" s="46" t="s">
        <v>26</v>
      </c>
      <c r="H258" s="114" t="s">
        <v>34</v>
      </c>
      <c r="I258" s="114"/>
      <c r="J258" s="114"/>
      <c r="K258" s="114"/>
      <c r="L258" s="115"/>
    </row>
    <row r="259" spans="7:12" ht="15.5">
      <c r="G259" s="47"/>
      <c r="H259" s="116" t="s">
        <v>28</v>
      </c>
      <c r="I259" s="116"/>
      <c r="J259" s="116"/>
      <c r="K259" s="116"/>
      <c r="L259" s="48"/>
    </row>
  </sheetData>
  <mergeCells count="3">
    <mergeCell ref="H258:L258"/>
    <mergeCell ref="H259:K259"/>
    <mergeCell ref="G2: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zoomScale="75" zoomScaleNormal="116" workbookViewId="0">
      <selection activeCell="R19" sqref="R19"/>
    </sheetView>
  </sheetViews>
  <sheetFormatPr defaultColWidth="9" defaultRowHeight="14.5"/>
  <cols>
    <col min="1" max="1" width="30.81640625" customWidth="1"/>
    <col min="2" max="2" width="14.453125" customWidth="1"/>
  </cols>
  <sheetData>
    <row r="1" spans="1:18">
      <c r="A1" s="24" t="s">
        <v>35</v>
      </c>
      <c r="B1" s="25">
        <v>0.05</v>
      </c>
      <c r="C1" s="26"/>
      <c r="D1" s="27" t="s">
        <v>36</v>
      </c>
      <c r="E1" s="28"/>
      <c r="F1" s="28"/>
      <c r="G1" s="28"/>
      <c r="H1" s="28"/>
      <c r="I1" s="28"/>
      <c r="J1" s="28"/>
      <c r="K1" s="26"/>
      <c r="L1" s="26"/>
      <c r="M1" s="26"/>
      <c r="N1" s="26"/>
      <c r="O1" s="26"/>
      <c r="P1" s="26"/>
      <c r="Q1" s="26"/>
      <c r="R1" s="26"/>
    </row>
    <row r="2" spans="1:18">
      <c r="A2" s="26"/>
      <c r="B2" s="26"/>
      <c r="C2" s="26"/>
      <c r="D2" s="26"/>
      <c r="E2" s="26"/>
      <c r="F2" s="26"/>
      <c r="G2" s="26"/>
      <c r="H2" s="26"/>
      <c r="I2" s="26"/>
      <c r="J2" s="26"/>
      <c r="K2" s="26"/>
      <c r="L2" s="26"/>
      <c r="M2" s="26"/>
      <c r="N2" s="26"/>
      <c r="O2" s="26"/>
      <c r="P2" s="26"/>
      <c r="Q2" s="26"/>
      <c r="R2" s="26"/>
    </row>
    <row r="3" spans="1:18" ht="15" thickBot="1">
      <c r="A3" s="29" t="s">
        <v>37</v>
      </c>
      <c r="B3" s="26"/>
      <c r="C3" s="26"/>
      <c r="D3" s="26"/>
      <c r="E3" s="26"/>
      <c r="F3" s="26"/>
      <c r="G3" s="26"/>
      <c r="H3" s="26"/>
      <c r="I3" s="26"/>
      <c r="J3" s="26"/>
      <c r="K3" s="26"/>
      <c r="L3" s="26"/>
      <c r="M3" s="26"/>
      <c r="N3" s="26"/>
      <c r="O3" s="26"/>
      <c r="P3" s="26"/>
      <c r="Q3" s="26"/>
      <c r="R3" s="26"/>
    </row>
    <row r="4" spans="1:18" ht="14.5" customHeight="1" thickBot="1">
      <c r="A4" s="26"/>
      <c r="B4" s="26"/>
      <c r="C4" s="26"/>
      <c r="D4" s="26"/>
      <c r="E4" s="26"/>
      <c r="F4" s="119" t="s">
        <v>59</v>
      </c>
      <c r="G4" s="119"/>
      <c r="H4" s="119"/>
      <c r="I4" s="119"/>
      <c r="J4" s="119"/>
      <c r="K4" s="119"/>
      <c r="L4" s="119"/>
      <c r="M4" s="119"/>
      <c r="N4" s="119"/>
      <c r="O4" s="119"/>
      <c r="P4" s="119"/>
      <c r="Q4" s="120"/>
      <c r="R4" s="26"/>
    </row>
    <row r="5" spans="1:18" ht="15" thickBot="1">
      <c r="A5" s="30" t="s">
        <v>20</v>
      </c>
      <c r="B5" s="31">
        <f>'HDFC Historical Data'!H251</f>
        <v>3.9063344983624105E-4</v>
      </c>
      <c r="C5" s="26"/>
      <c r="D5" s="26"/>
      <c r="E5" s="26"/>
      <c r="F5" s="121"/>
      <c r="G5" s="121"/>
      <c r="H5" s="121"/>
      <c r="I5" s="121"/>
      <c r="J5" s="121"/>
      <c r="K5" s="121"/>
      <c r="L5" s="121"/>
      <c r="M5" s="121"/>
      <c r="N5" s="121"/>
      <c r="O5" s="121"/>
      <c r="P5" s="121"/>
      <c r="Q5" s="122"/>
      <c r="R5" s="26"/>
    </row>
    <row r="6" spans="1:18" ht="15" thickBot="1">
      <c r="A6" s="32" t="s">
        <v>38</v>
      </c>
      <c r="B6" s="31">
        <f>('HDFC Historical Data'!H252)^(0.5)</f>
        <v>1.3991322485474319E-2</v>
      </c>
      <c r="C6" s="26"/>
      <c r="D6" s="26"/>
      <c r="E6" s="26"/>
      <c r="F6" s="121"/>
      <c r="G6" s="121"/>
      <c r="H6" s="121"/>
      <c r="I6" s="121"/>
      <c r="J6" s="121"/>
      <c r="K6" s="121"/>
      <c r="L6" s="121"/>
      <c r="M6" s="121"/>
      <c r="N6" s="121"/>
      <c r="O6" s="121"/>
      <c r="P6" s="121"/>
      <c r="Q6" s="122"/>
      <c r="R6" s="26"/>
    </row>
    <row r="7" spans="1:18" ht="15" thickBot="1">
      <c r="A7" s="30" t="s">
        <v>39</v>
      </c>
      <c r="B7" s="31">
        <f>(B5-B1)/B6</f>
        <v>-3.5457239014873552</v>
      </c>
      <c r="C7" s="26"/>
      <c r="D7" s="26"/>
      <c r="E7" s="26"/>
      <c r="F7" s="121"/>
      <c r="G7" s="121"/>
      <c r="H7" s="121"/>
      <c r="I7" s="121"/>
      <c r="J7" s="121"/>
      <c r="K7" s="121"/>
      <c r="L7" s="121"/>
      <c r="M7" s="121"/>
      <c r="N7" s="121"/>
      <c r="O7" s="121"/>
      <c r="P7" s="121"/>
      <c r="Q7" s="122"/>
      <c r="R7" s="26"/>
    </row>
    <row r="8" spans="1:18" ht="15" thickBot="1">
      <c r="A8" s="26"/>
      <c r="B8" s="26"/>
      <c r="C8" s="26"/>
      <c r="D8" s="26"/>
      <c r="E8" s="26"/>
      <c r="F8" s="121"/>
      <c r="G8" s="121"/>
      <c r="H8" s="121"/>
      <c r="I8" s="121"/>
      <c r="J8" s="121"/>
      <c r="K8" s="121"/>
      <c r="L8" s="121"/>
      <c r="M8" s="121"/>
      <c r="N8" s="121"/>
      <c r="O8" s="121"/>
      <c r="P8" s="121"/>
      <c r="Q8" s="122"/>
      <c r="R8" s="26"/>
    </row>
    <row r="9" spans="1:18" ht="15" thickBot="1">
      <c r="A9" s="29" t="s">
        <v>40</v>
      </c>
      <c r="B9" s="26"/>
      <c r="C9" s="26"/>
      <c r="D9" s="26"/>
      <c r="E9" s="26"/>
      <c r="F9" s="121"/>
      <c r="G9" s="121"/>
      <c r="H9" s="121"/>
      <c r="I9" s="121"/>
      <c r="J9" s="121"/>
      <c r="K9" s="121"/>
      <c r="L9" s="121"/>
      <c r="M9" s="121"/>
      <c r="N9" s="121"/>
      <c r="O9" s="121"/>
      <c r="P9" s="121"/>
      <c r="Q9" s="122"/>
      <c r="R9" s="26"/>
    </row>
    <row r="10" spans="1:18" ht="15" thickBot="1">
      <c r="A10" s="26"/>
      <c r="B10" s="26"/>
      <c r="C10" s="26"/>
      <c r="D10" s="26"/>
      <c r="E10" s="26"/>
      <c r="F10" s="121"/>
      <c r="G10" s="121"/>
      <c r="H10" s="121"/>
      <c r="I10" s="121"/>
      <c r="J10" s="121"/>
      <c r="K10" s="121"/>
      <c r="L10" s="121"/>
      <c r="M10" s="121"/>
      <c r="N10" s="121"/>
      <c r="O10" s="121"/>
      <c r="P10" s="121"/>
      <c r="Q10" s="122"/>
      <c r="R10" s="26"/>
    </row>
    <row r="11" spans="1:18" ht="15" thickBot="1">
      <c r="A11" s="30" t="s">
        <v>20</v>
      </c>
      <c r="B11" s="31">
        <f>'ONGC Historical Data'!H251</f>
        <v>1.491307967445952E-3</v>
      </c>
      <c r="C11" s="26"/>
      <c r="D11" s="26"/>
      <c r="E11" s="26"/>
      <c r="F11" s="121"/>
      <c r="G11" s="121"/>
      <c r="H11" s="121"/>
      <c r="I11" s="121"/>
      <c r="J11" s="121"/>
      <c r="K11" s="121"/>
      <c r="L11" s="121"/>
      <c r="M11" s="121"/>
      <c r="N11" s="121"/>
      <c r="O11" s="121"/>
      <c r="P11" s="121"/>
      <c r="Q11" s="122"/>
      <c r="R11" s="26"/>
    </row>
    <row r="12" spans="1:18" ht="15" thickBot="1">
      <c r="A12" s="32" t="s">
        <v>38</v>
      </c>
      <c r="B12" s="31">
        <f>('ONGC Historical Data'!H252)^(0.5)</f>
        <v>2.2879445532886417E-2</v>
      </c>
      <c r="C12" s="26"/>
      <c r="D12" s="26"/>
      <c r="E12" s="26"/>
      <c r="F12" s="121"/>
      <c r="G12" s="121"/>
      <c r="H12" s="121"/>
      <c r="I12" s="121"/>
      <c r="J12" s="121"/>
      <c r="K12" s="121"/>
      <c r="L12" s="121"/>
      <c r="M12" s="121"/>
      <c r="N12" s="121"/>
      <c r="O12" s="121"/>
      <c r="P12" s="121"/>
      <c r="Q12" s="122"/>
      <c r="R12" s="26"/>
    </row>
    <row r="13" spans="1:18" ht="15" thickBot="1">
      <c r="A13" s="30" t="s">
        <v>39</v>
      </c>
      <c r="B13" s="31">
        <f>(B11-B1)/B12</f>
        <v>-2.1201865212523927</v>
      </c>
      <c r="C13" s="26"/>
      <c r="D13" s="26"/>
      <c r="E13" s="26"/>
      <c r="F13" s="121"/>
      <c r="G13" s="121"/>
      <c r="H13" s="121"/>
      <c r="I13" s="121"/>
      <c r="J13" s="121"/>
      <c r="K13" s="121"/>
      <c r="L13" s="121"/>
      <c r="M13" s="121"/>
      <c r="N13" s="121"/>
      <c r="O13" s="121"/>
      <c r="P13" s="121"/>
      <c r="Q13" s="122"/>
      <c r="R13" s="26"/>
    </row>
    <row r="14" spans="1:18" ht="15" thickBot="1">
      <c r="A14" s="26"/>
      <c r="B14" s="26"/>
      <c r="C14" s="26"/>
      <c r="D14" s="26"/>
      <c r="E14" s="26"/>
      <c r="F14" s="121"/>
      <c r="G14" s="121"/>
      <c r="H14" s="121"/>
      <c r="I14" s="121"/>
      <c r="J14" s="121"/>
      <c r="K14" s="121"/>
      <c r="L14" s="121"/>
      <c r="M14" s="121"/>
      <c r="N14" s="121"/>
      <c r="O14" s="121"/>
      <c r="P14" s="121"/>
      <c r="Q14" s="122"/>
      <c r="R14" s="26"/>
    </row>
    <row r="15" spans="1:18" ht="15" thickBot="1">
      <c r="A15" s="29" t="s">
        <v>41</v>
      </c>
      <c r="B15" s="26"/>
      <c r="C15" s="26"/>
      <c r="D15" s="26"/>
      <c r="E15" s="26"/>
      <c r="F15" s="121"/>
      <c r="G15" s="121"/>
      <c r="H15" s="121"/>
      <c r="I15" s="121"/>
      <c r="J15" s="121"/>
      <c r="K15" s="121"/>
      <c r="L15" s="121"/>
      <c r="M15" s="121"/>
      <c r="N15" s="121"/>
      <c r="O15" s="121"/>
      <c r="P15" s="121"/>
      <c r="Q15" s="122"/>
      <c r="R15" s="26"/>
    </row>
    <row r="16" spans="1:18" ht="15" thickBot="1">
      <c r="A16" s="26"/>
      <c r="B16" s="26"/>
      <c r="C16" s="26"/>
      <c r="D16" s="26"/>
      <c r="E16" s="33"/>
      <c r="F16" s="121"/>
      <c r="G16" s="121"/>
      <c r="H16" s="121"/>
      <c r="I16" s="121"/>
      <c r="J16" s="121"/>
      <c r="K16" s="121"/>
      <c r="L16" s="121"/>
      <c r="M16" s="121"/>
      <c r="N16" s="121"/>
      <c r="O16" s="121"/>
      <c r="P16" s="121"/>
      <c r="Q16" s="122"/>
      <c r="R16" s="26"/>
    </row>
    <row r="17" spans="1:18" ht="15" thickBot="1">
      <c r="A17" s="30" t="s">
        <v>20</v>
      </c>
      <c r="B17" s="31">
        <f>'Spice Jet Historical Data'!H251</f>
        <v>-1.7156599767334264E-3</v>
      </c>
      <c r="C17" s="26"/>
      <c r="D17" s="26"/>
      <c r="E17" s="26"/>
      <c r="F17" s="121"/>
      <c r="G17" s="121"/>
      <c r="H17" s="121"/>
      <c r="I17" s="121"/>
      <c r="J17" s="121"/>
      <c r="K17" s="121"/>
      <c r="L17" s="121"/>
      <c r="M17" s="121"/>
      <c r="N17" s="121"/>
      <c r="O17" s="121"/>
      <c r="P17" s="121"/>
      <c r="Q17" s="122"/>
      <c r="R17" s="26"/>
    </row>
    <row r="18" spans="1:18" ht="15" thickBot="1">
      <c r="A18" s="32" t="s">
        <v>38</v>
      </c>
      <c r="B18" s="31">
        <f>('Spice Jet Historical Data'!H252)^(0.5)</f>
        <v>2.5853755962170176E-2</v>
      </c>
      <c r="C18" s="26"/>
      <c r="D18" s="26"/>
      <c r="E18" s="26"/>
      <c r="F18" s="121"/>
      <c r="G18" s="121"/>
      <c r="H18" s="121"/>
      <c r="I18" s="121"/>
      <c r="J18" s="121"/>
      <c r="K18" s="121"/>
      <c r="L18" s="121"/>
      <c r="M18" s="121"/>
      <c r="N18" s="121"/>
      <c r="O18" s="121"/>
      <c r="P18" s="121"/>
      <c r="Q18" s="122"/>
      <c r="R18" s="26"/>
    </row>
    <row r="19" spans="1:18" ht="15" thickBot="1">
      <c r="A19" s="30" t="s">
        <v>39</v>
      </c>
      <c r="B19" s="31">
        <f>(B17-B1)/B18</f>
        <v>-2.0003151593294608</v>
      </c>
      <c r="C19" s="26"/>
      <c r="D19" s="26"/>
      <c r="E19" s="26"/>
      <c r="F19" s="121"/>
      <c r="G19" s="121"/>
      <c r="H19" s="121"/>
      <c r="I19" s="121"/>
      <c r="J19" s="121"/>
      <c r="K19" s="121"/>
      <c r="L19" s="121"/>
      <c r="M19" s="121"/>
      <c r="N19" s="121"/>
      <c r="O19" s="121"/>
      <c r="P19" s="121"/>
      <c r="Q19" s="122"/>
      <c r="R19" s="26"/>
    </row>
    <row r="20" spans="1:18" ht="15" thickBot="1">
      <c r="A20" s="26"/>
      <c r="B20" s="26"/>
      <c r="C20" s="26"/>
      <c r="D20" s="26"/>
      <c r="E20" s="26"/>
      <c r="F20" s="121"/>
      <c r="G20" s="121"/>
      <c r="H20" s="121"/>
      <c r="I20" s="121"/>
      <c r="J20" s="121"/>
      <c r="K20" s="121"/>
      <c r="L20" s="121"/>
      <c r="M20" s="121"/>
      <c r="N20" s="121"/>
      <c r="O20" s="121"/>
      <c r="P20" s="121"/>
      <c r="Q20" s="122"/>
      <c r="R20" s="26"/>
    </row>
    <row r="21" spans="1:18" ht="15" thickBot="1">
      <c r="A21" s="26"/>
      <c r="B21" s="26"/>
      <c r="C21" s="26"/>
      <c r="D21" s="26"/>
      <c r="E21" s="26"/>
      <c r="F21" s="123"/>
      <c r="G21" s="123"/>
      <c r="H21" s="123"/>
      <c r="I21" s="123"/>
      <c r="J21" s="123"/>
      <c r="K21" s="123"/>
      <c r="L21" s="123"/>
      <c r="M21" s="123"/>
      <c r="N21" s="123"/>
      <c r="O21" s="123"/>
      <c r="P21" s="123"/>
      <c r="Q21" s="124"/>
      <c r="R21" s="26"/>
    </row>
  </sheetData>
  <mergeCells count="1">
    <mergeCell ref="F4:Q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7"/>
  <sheetViews>
    <sheetView zoomScale="68" zoomScaleNormal="118" workbookViewId="0">
      <selection activeCell="J10" sqref="J10:K13"/>
    </sheetView>
  </sheetViews>
  <sheetFormatPr defaultColWidth="9" defaultRowHeight="14.5"/>
  <cols>
    <col min="1" max="1" width="15.453125" customWidth="1"/>
    <col min="2" max="2" width="18.453125" customWidth="1"/>
    <col min="3" max="3" width="11.08984375" customWidth="1"/>
    <col min="4" max="4" width="24.453125" customWidth="1"/>
    <col min="5" max="5" width="16.453125" customWidth="1"/>
    <col min="6" max="6" width="26.81640625" customWidth="1"/>
    <col min="7" max="7" width="13.7265625" customWidth="1"/>
    <col min="8" max="8" width="20.453125" customWidth="1"/>
    <col min="9" max="9" width="11.54296875" customWidth="1"/>
    <col min="10" max="10" width="24.1796875" customWidth="1"/>
    <col min="11" max="11" width="15.453125" customWidth="1"/>
  </cols>
  <sheetData>
    <row r="1" spans="1:16" ht="19" thickBot="1">
      <c r="A1" s="1" t="s">
        <v>42</v>
      </c>
      <c r="B1" s="2" t="s">
        <v>43</v>
      </c>
      <c r="C1" s="83">
        <v>0.5</v>
      </c>
      <c r="D1" s="78" t="s">
        <v>44</v>
      </c>
      <c r="E1" s="78" t="s">
        <v>45</v>
      </c>
      <c r="F1" s="78" t="s">
        <v>46</v>
      </c>
      <c r="G1" s="78" t="s">
        <v>47</v>
      </c>
      <c r="H1" s="79" t="s">
        <v>48</v>
      </c>
    </row>
    <row r="2" spans="1:16" ht="15" thickBot="1">
      <c r="A2" s="4">
        <v>1388</v>
      </c>
      <c r="B2" s="4">
        <v>102.550003</v>
      </c>
      <c r="D2" s="20">
        <v>0</v>
      </c>
      <c r="E2" s="20">
        <f>D2*$C$1</f>
        <v>0</v>
      </c>
      <c r="F2" s="20">
        <v>0</v>
      </c>
      <c r="G2" s="20">
        <f>F2*$C$1</f>
        <v>0</v>
      </c>
      <c r="H2" s="20">
        <f>E2+G2</f>
        <v>0</v>
      </c>
    </row>
    <row r="3" spans="1:16" ht="19" thickBot="1">
      <c r="A3" s="4">
        <v>1394.9499510000001</v>
      </c>
      <c r="B3" s="4">
        <v>102.5</v>
      </c>
      <c r="D3" s="20">
        <f>LN(A3/A2)</f>
        <v>4.9946751257513187E-3</v>
      </c>
      <c r="E3" s="20">
        <f t="shared" ref="E3:E66" si="0">D3*$C$1</f>
        <v>2.4973375628756594E-3</v>
      </c>
      <c r="F3" s="20">
        <f>LN(B3/B2)</f>
        <v>-4.8771519394884104E-4</v>
      </c>
      <c r="G3" s="20">
        <f t="shared" ref="G3:G66" si="1">F3*$C$1</f>
        <v>-2.4385759697442052E-4</v>
      </c>
      <c r="H3" s="20">
        <f t="shared" ref="H3:H66" si="2">E3+G3</f>
        <v>2.2534799659012388E-3</v>
      </c>
      <c r="J3" s="75" t="s">
        <v>20</v>
      </c>
      <c r="K3" s="22">
        <f>AVERAGE(H2:H247)</f>
        <v>9.4097070864109596E-4</v>
      </c>
    </row>
    <row r="4" spans="1:16" ht="19" thickBot="1">
      <c r="A4" s="4">
        <v>1416.8000489999999</v>
      </c>
      <c r="B4" s="4">
        <v>103.599998</v>
      </c>
      <c r="D4" s="20">
        <f t="shared" ref="D4:D67" si="3">LN(A4/A3)</f>
        <v>1.5542304861102118E-2</v>
      </c>
      <c r="E4" s="20">
        <f t="shared" si="0"/>
        <v>7.7711524305510591E-3</v>
      </c>
      <c r="F4" s="20">
        <f t="shared" ref="F4:F67" si="4">LN(B4/B3)</f>
        <v>1.0674511941900264E-2</v>
      </c>
      <c r="G4" s="20">
        <f t="shared" si="1"/>
        <v>5.3372559709501319E-3</v>
      </c>
      <c r="H4" s="20">
        <f t="shared" si="2"/>
        <v>1.3108408401501192E-2</v>
      </c>
      <c r="J4" s="76" t="s">
        <v>21</v>
      </c>
      <c r="K4" s="22">
        <f>_xlfn.VAR.S(H2:H247)</f>
        <v>2.1379714307599257E-4</v>
      </c>
    </row>
    <row r="5" spans="1:16" ht="16" thickBot="1">
      <c r="A5" s="4">
        <v>1445</v>
      </c>
      <c r="B5" s="4">
        <v>105.599998</v>
      </c>
      <c r="D5" s="20">
        <f t="shared" si="3"/>
        <v>1.9708479492929174E-2</v>
      </c>
      <c r="E5" s="20">
        <f t="shared" si="0"/>
        <v>9.8542397464645871E-3</v>
      </c>
      <c r="F5" s="20">
        <f t="shared" si="4"/>
        <v>1.9121041812403854E-2</v>
      </c>
      <c r="G5" s="20">
        <f t="shared" si="1"/>
        <v>9.5605209062019272E-3</v>
      </c>
      <c r="H5" s="20">
        <f t="shared" si="2"/>
        <v>1.9414760652666514E-2</v>
      </c>
      <c r="K5" s="22"/>
    </row>
    <row r="6" spans="1:16" ht="19" thickBot="1">
      <c r="A6" s="4">
        <v>1439.6999510000001</v>
      </c>
      <c r="B6" s="4">
        <v>102.300003</v>
      </c>
      <c r="D6" s="20">
        <f t="shared" si="3"/>
        <v>-3.6745970490919501E-3</v>
      </c>
      <c r="E6" s="20">
        <f t="shared" si="0"/>
        <v>-1.837298524545975E-3</v>
      </c>
      <c r="F6" s="20">
        <f t="shared" si="4"/>
        <v>-3.1748650049673408E-2</v>
      </c>
      <c r="G6" s="20">
        <f t="shared" si="1"/>
        <v>-1.5874325024836704E-2</v>
      </c>
      <c r="H6" s="20">
        <f t="shared" si="2"/>
        <v>-1.7711623549382677E-2</v>
      </c>
      <c r="J6" s="77" t="s">
        <v>49</v>
      </c>
      <c r="K6" s="22">
        <f>CORREL(E2:E247,G2:G247)</f>
        <v>0.21404982613504095</v>
      </c>
    </row>
    <row r="7" spans="1:16" ht="15" thickBot="1">
      <c r="A7" s="4">
        <v>1423.849976</v>
      </c>
      <c r="B7" s="4">
        <v>98.949996999999996</v>
      </c>
      <c r="D7" s="20">
        <f t="shared" si="3"/>
        <v>-1.1070271008219229E-2</v>
      </c>
      <c r="E7" s="20">
        <f t="shared" si="0"/>
        <v>-5.5351355041096144E-3</v>
      </c>
      <c r="F7" s="20">
        <f t="shared" si="4"/>
        <v>-3.3295060552861987E-2</v>
      </c>
      <c r="G7" s="20">
        <f t="shared" si="1"/>
        <v>-1.6647530276430993E-2</v>
      </c>
      <c r="H7" s="20">
        <f t="shared" si="2"/>
        <v>-2.2182665780540609E-2</v>
      </c>
    </row>
    <row r="8" spans="1:16" ht="19" thickBot="1">
      <c r="A8" s="4">
        <v>1384.8000489999999</v>
      </c>
      <c r="B8" s="4">
        <v>92.300003000000004</v>
      </c>
      <c r="D8" s="20">
        <f t="shared" si="3"/>
        <v>-2.7808693243051592E-2</v>
      </c>
      <c r="E8" s="20">
        <f t="shared" si="0"/>
        <v>-1.3904346621525796E-2</v>
      </c>
      <c r="F8" s="20">
        <f t="shared" si="4"/>
        <v>-6.9570467718717069E-2</v>
      </c>
      <c r="G8" s="20">
        <f t="shared" si="1"/>
        <v>-3.4785233859358534E-2</v>
      </c>
      <c r="H8" s="20">
        <f t="shared" si="2"/>
        <v>-4.8689580480884329E-2</v>
      </c>
      <c r="J8" s="77" t="s">
        <v>39</v>
      </c>
      <c r="K8">
        <f>(K3-0.05)/K4^(0.5)</f>
        <v>-3.3551968238552861</v>
      </c>
    </row>
    <row r="9" spans="1:16" ht="15" thickBot="1">
      <c r="A9" s="4">
        <v>1380.9499510000001</v>
      </c>
      <c r="B9" s="4">
        <v>91.300003000000004</v>
      </c>
      <c r="D9" s="20">
        <f t="shared" si="3"/>
        <v>-2.7841276232195367E-3</v>
      </c>
      <c r="E9" s="20">
        <f t="shared" si="0"/>
        <v>-1.3920638116097683E-3</v>
      </c>
      <c r="F9" s="20">
        <f t="shared" si="4"/>
        <v>-1.089335355188469E-2</v>
      </c>
      <c r="G9" s="20">
        <f t="shared" si="1"/>
        <v>-5.4466767759423452E-3</v>
      </c>
      <c r="H9" s="20">
        <f t="shared" si="2"/>
        <v>-6.838740587552114E-3</v>
      </c>
    </row>
    <row r="10" spans="1:16" ht="14.5" customHeight="1" thickBot="1">
      <c r="A10" s="4">
        <v>1404</v>
      </c>
      <c r="B10" s="4">
        <v>95.5</v>
      </c>
      <c r="D10" s="20">
        <f t="shared" si="3"/>
        <v>1.6553672962806017E-2</v>
      </c>
      <c r="E10" s="20">
        <f t="shared" si="0"/>
        <v>8.2768364814030087E-3</v>
      </c>
      <c r="F10" s="20">
        <f t="shared" si="4"/>
        <v>4.4975427027054739E-2</v>
      </c>
      <c r="G10" s="20">
        <f t="shared" si="1"/>
        <v>2.2487713513527369E-2</v>
      </c>
      <c r="H10" s="20">
        <f t="shared" si="2"/>
        <v>3.0764549994930376E-2</v>
      </c>
      <c r="J10" s="125" t="s">
        <v>58</v>
      </c>
      <c r="K10" s="126"/>
      <c r="L10" s="71"/>
      <c r="M10" s="71"/>
      <c r="N10" s="71"/>
      <c r="O10" s="71"/>
      <c r="P10" s="71"/>
    </row>
    <row r="11" spans="1:16" ht="15" customHeight="1" thickBot="1">
      <c r="A11" s="4">
        <v>1421</v>
      </c>
      <c r="B11" s="4">
        <v>95.150002000000001</v>
      </c>
      <c r="D11" s="20">
        <f t="shared" si="3"/>
        <v>1.2035543511344312E-2</v>
      </c>
      <c r="E11" s="20">
        <f t="shared" si="0"/>
        <v>6.0177717556721558E-3</v>
      </c>
      <c r="F11" s="20">
        <f t="shared" si="4"/>
        <v>-3.6716327250832584E-3</v>
      </c>
      <c r="G11" s="20">
        <f t="shared" si="1"/>
        <v>-1.8358163625416292E-3</v>
      </c>
      <c r="H11" s="20">
        <f t="shared" si="2"/>
        <v>4.1819553931305266E-3</v>
      </c>
      <c r="J11" s="127"/>
      <c r="K11" s="128"/>
    </row>
    <row r="12" spans="1:16" ht="15" customHeight="1" thickBot="1">
      <c r="A12" s="4">
        <v>1434.75</v>
      </c>
      <c r="B12" s="4">
        <v>94.650002000000001</v>
      </c>
      <c r="D12" s="20">
        <f t="shared" si="3"/>
        <v>9.6297688913712324E-3</v>
      </c>
      <c r="E12" s="20">
        <f t="shared" si="0"/>
        <v>4.8148844456856162E-3</v>
      </c>
      <c r="F12" s="20">
        <f t="shared" si="4"/>
        <v>-5.2687159757889204E-3</v>
      </c>
      <c r="G12" s="20">
        <f t="shared" si="1"/>
        <v>-2.6343579878944602E-3</v>
      </c>
      <c r="H12" s="20">
        <f t="shared" si="2"/>
        <v>2.180526457791156E-3</v>
      </c>
      <c r="J12" s="127"/>
      <c r="K12" s="128"/>
    </row>
    <row r="13" spans="1:16" ht="15" thickBot="1">
      <c r="A13" s="4">
        <v>1439.900024</v>
      </c>
      <c r="B13" s="4">
        <v>94.5</v>
      </c>
      <c r="D13" s="20">
        <f t="shared" si="3"/>
        <v>3.5830653935769586E-3</v>
      </c>
      <c r="E13" s="20">
        <f t="shared" si="0"/>
        <v>1.7915326967884793E-3</v>
      </c>
      <c r="F13" s="20">
        <f t="shared" si="4"/>
        <v>-1.5860642861152954E-3</v>
      </c>
      <c r="G13" s="20">
        <f t="shared" si="1"/>
        <v>-7.930321430576477E-4</v>
      </c>
      <c r="H13" s="20">
        <f t="shared" si="2"/>
        <v>9.9850055373083163E-4</v>
      </c>
      <c r="J13" s="129"/>
      <c r="K13" s="130"/>
    </row>
    <row r="14" spans="1:16" ht="15" thickBot="1">
      <c r="A14" s="4">
        <v>1444</v>
      </c>
      <c r="B14" s="4">
        <v>95.550003000000004</v>
      </c>
      <c r="D14" s="20">
        <f t="shared" si="3"/>
        <v>2.8433570707227006E-3</v>
      </c>
      <c r="E14" s="20">
        <f t="shared" si="0"/>
        <v>1.4216785353613503E-3</v>
      </c>
      <c r="F14" s="20">
        <f t="shared" si="4"/>
        <v>1.1049867583758753E-2</v>
      </c>
      <c r="G14" s="20">
        <f t="shared" si="1"/>
        <v>5.5249337918793764E-3</v>
      </c>
      <c r="H14" s="20">
        <f t="shared" si="2"/>
        <v>6.9466123272407271E-3</v>
      </c>
      <c r="J14" s="74"/>
      <c r="K14" s="74"/>
    </row>
    <row r="15" spans="1:16">
      <c r="A15" s="4">
        <v>1443</v>
      </c>
      <c r="B15" s="4">
        <v>94.449996999999996</v>
      </c>
      <c r="D15" s="20">
        <f t="shared" si="3"/>
        <v>-6.9276067890071597E-4</v>
      </c>
      <c r="E15" s="20">
        <f t="shared" si="0"/>
        <v>-3.4638033945035799E-4</v>
      </c>
      <c r="F15" s="20">
        <f t="shared" si="4"/>
        <v>-1.1579139898775291E-2</v>
      </c>
      <c r="G15" s="20">
        <f t="shared" si="1"/>
        <v>-5.7895699493876454E-3</v>
      </c>
      <c r="H15" s="20">
        <f t="shared" si="2"/>
        <v>-6.1359502888380033E-3</v>
      </c>
    </row>
    <row r="16" spans="1:16">
      <c r="A16" s="4">
        <v>1438</v>
      </c>
      <c r="B16" s="4">
        <v>97.300003000000004</v>
      </c>
      <c r="D16" s="20">
        <f t="shared" si="3"/>
        <v>-3.4710204928788554E-3</v>
      </c>
      <c r="E16" s="20">
        <f t="shared" si="0"/>
        <v>-1.7355102464394277E-3</v>
      </c>
      <c r="F16" s="20">
        <f t="shared" si="4"/>
        <v>2.9728457839755203E-2</v>
      </c>
      <c r="G16" s="20">
        <f t="shared" si="1"/>
        <v>1.4864228919877601E-2</v>
      </c>
      <c r="H16" s="20">
        <f t="shared" si="2"/>
        <v>1.3128718673438174E-2</v>
      </c>
    </row>
    <row r="17" spans="1:8">
      <c r="A17" s="4">
        <v>1430.75</v>
      </c>
      <c r="B17" s="4">
        <v>96.5</v>
      </c>
      <c r="D17" s="20">
        <f t="shared" si="3"/>
        <v>-5.0544769917803952E-3</v>
      </c>
      <c r="E17" s="20">
        <f t="shared" si="0"/>
        <v>-2.5272384958901976E-3</v>
      </c>
      <c r="F17" s="20">
        <f t="shared" si="4"/>
        <v>-8.2560116794956288E-3</v>
      </c>
      <c r="G17" s="20">
        <f t="shared" si="1"/>
        <v>-4.1280058397478144E-3</v>
      </c>
      <c r="H17" s="20">
        <f t="shared" si="2"/>
        <v>-6.6552443356380116E-3</v>
      </c>
    </row>
    <row r="18" spans="1:8">
      <c r="A18" s="4">
        <v>1440</v>
      </c>
      <c r="B18" s="4">
        <v>99.300003000000004</v>
      </c>
      <c r="D18" s="20">
        <f t="shared" si="3"/>
        <v>6.4443312808346543E-3</v>
      </c>
      <c r="E18" s="20">
        <f t="shared" si="0"/>
        <v>3.2221656404173272E-3</v>
      </c>
      <c r="F18" s="20">
        <f t="shared" si="4"/>
        <v>2.8602592917666678E-2</v>
      </c>
      <c r="G18" s="20">
        <f t="shared" si="1"/>
        <v>1.4301296458833339E-2</v>
      </c>
      <c r="H18" s="20">
        <f t="shared" si="2"/>
        <v>1.7523462099250667E-2</v>
      </c>
    </row>
    <row r="19" spans="1:8">
      <c r="A19" s="4">
        <v>1432.599976</v>
      </c>
      <c r="B19" s="4">
        <v>99.050003000000004</v>
      </c>
      <c r="D19" s="20">
        <f t="shared" si="3"/>
        <v>-5.1521551424528944E-3</v>
      </c>
      <c r="E19" s="20">
        <f t="shared" si="0"/>
        <v>-2.5760775712264472E-3</v>
      </c>
      <c r="F19" s="20">
        <f t="shared" si="4"/>
        <v>-2.5207978303139096E-3</v>
      </c>
      <c r="G19" s="20">
        <f t="shared" si="1"/>
        <v>-1.2603989151569548E-3</v>
      </c>
      <c r="H19" s="20">
        <f t="shared" si="2"/>
        <v>-3.836476486383402E-3</v>
      </c>
    </row>
    <row r="20" spans="1:8">
      <c r="A20" s="4">
        <v>1442</v>
      </c>
      <c r="B20" s="4">
        <v>101.300003</v>
      </c>
      <c r="D20" s="20">
        <f t="shared" si="3"/>
        <v>6.5400804173008633E-3</v>
      </c>
      <c r="E20" s="20">
        <f t="shared" si="0"/>
        <v>3.2700402086504317E-3</v>
      </c>
      <c r="F20" s="20">
        <f t="shared" si="4"/>
        <v>2.2461637437349205E-2</v>
      </c>
      <c r="G20" s="20">
        <f t="shared" si="1"/>
        <v>1.1230818718674603E-2</v>
      </c>
      <c r="H20" s="20">
        <f t="shared" si="2"/>
        <v>1.4500858927325035E-2</v>
      </c>
    </row>
    <row r="21" spans="1:8">
      <c r="A21" s="4">
        <v>1464.900024</v>
      </c>
      <c r="B21" s="4">
        <v>102.900002</v>
      </c>
      <c r="D21" s="20">
        <f t="shared" si="3"/>
        <v>1.5755958274200687E-2</v>
      </c>
      <c r="E21" s="20">
        <f t="shared" si="0"/>
        <v>7.8779791371003435E-3</v>
      </c>
      <c r="F21" s="20">
        <f t="shared" si="4"/>
        <v>1.567122140670741E-2</v>
      </c>
      <c r="G21" s="20">
        <f t="shared" si="1"/>
        <v>7.8356107033537049E-3</v>
      </c>
      <c r="H21" s="20">
        <f t="shared" si="2"/>
        <v>1.5713589840454047E-2</v>
      </c>
    </row>
    <row r="22" spans="1:8">
      <c r="A22" s="4">
        <v>1487.6999510000001</v>
      </c>
      <c r="B22" s="4">
        <v>104.5</v>
      </c>
      <c r="D22" s="20">
        <f t="shared" si="3"/>
        <v>1.5444273107354243E-2</v>
      </c>
      <c r="E22" s="20">
        <f t="shared" si="0"/>
        <v>7.7221365536771216E-3</v>
      </c>
      <c r="F22" s="20">
        <f t="shared" si="4"/>
        <v>1.5429409128515889E-2</v>
      </c>
      <c r="G22" s="20">
        <f t="shared" si="1"/>
        <v>7.7147045642579444E-3</v>
      </c>
      <c r="H22" s="20">
        <f t="shared" si="2"/>
        <v>1.5436841117935066E-2</v>
      </c>
    </row>
    <row r="23" spans="1:8">
      <c r="A23" s="4">
        <v>1496.900024</v>
      </c>
      <c r="B23" s="4">
        <v>107.900002</v>
      </c>
      <c r="D23" s="20">
        <f t="shared" si="3"/>
        <v>6.1650487278758371E-3</v>
      </c>
      <c r="E23" s="20">
        <f t="shared" si="0"/>
        <v>3.0825243639379185E-3</v>
      </c>
      <c r="F23" s="20">
        <f t="shared" si="4"/>
        <v>3.2017819394904307E-2</v>
      </c>
      <c r="G23" s="20">
        <f t="shared" si="1"/>
        <v>1.6008909697452153E-2</v>
      </c>
      <c r="H23" s="20">
        <f t="shared" si="2"/>
        <v>1.9091434061390071E-2</v>
      </c>
    </row>
    <row r="24" spans="1:8">
      <c r="A24" s="4">
        <v>1488</v>
      </c>
      <c r="B24" s="4">
        <v>107.449997</v>
      </c>
      <c r="D24" s="20">
        <f t="shared" si="3"/>
        <v>-5.9633825612879898E-3</v>
      </c>
      <c r="E24" s="20">
        <f t="shared" si="0"/>
        <v>-2.9816912806439949E-3</v>
      </c>
      <c r="F24" s="20">
        <f t="shared" si="4"/>
        <v>-4.1792956312137744E-3</v>
      </c>
      <c r="G24" s="20">
        <f t="shared" si="1"/>
        <v>-2.0896478156068872E-3</v>
      </c>
      <c r="H24" s="20">
        <f t="shared" si="2"/>
        <v>-5.0713390962508816E-3</v>
      </c>
    </row>
    <row r="25" spans="1:8">
      <c r="A25" s="4">
        <v>1471.650024</v>
      </c>
      <c r="B25" s="4">
        <v>106.099998</v>
      </c>
      <c r="D25" s="20">
        <f t="shared" si="3"/>
        <v>-1.1048699807302262E-2</v>
      </c>
      <c r="E25" s="20">
        <f t="shared" si="0"/>
        <v>-5.5243499036511309E-3</v>
      </c>
      <c r="F25" s="20">
        <f t="shared" si="4"/>
        <v>-1.2643568398760355E-2</v>
      </c>
      <c r="G25" s="20">
        <f t="shared" si="1"/>
        <v>-6.3217841993801777E-3</v>
      </c>
      <c r="H25" s="20">
        <f t="shared" si="2"/>
        <v>-1.1846134103031309E-2</v>
      </c>
    </row>
    <row r="26" spans="1:8">
      <c r="A26" s="4">
        <v>1502.849976</v>
      </c>
      <c r="B26" s="4">
        <v>101.849998</v>
      </c>
      <c r="D26" s="20">
        <f t="shared" si="3"/>
        <v>2.0979052817989011E-2</v>
      </c>
      <c r="E26" s="20">
        <f t="shared" si="0"/>
        <v>1.0489526408994506E-2</v>
      </c>
      <c r="F26" s="20">
        <f t="shared" si="4"/>
        <v>-4.0880903733701915E-2</v>
      </c>
      <c r="G26" s="20">
        <f t="shared" si="1"/>
        <v>-2.0440451866850957E-2</v>
      </c>
      <c r="H26" s="20">
        <f t="shared" si="2"/>
        <v>-9.9509254578564518E-3</v>
      </c>
    </row>
    <row r="27" spans="1:8">
      <c r="A27" s="4">
        <v>1511.650024</v>
      </c>
      <c r="B27" s="4">
        <v>99</v>
      </c>
      <c r="D27" s="20">
        <f t="shared" si="3"/>
        <v>5.8384959349904609E-3</v>
      </c>
      <c r="E27" s="20">
        <f t="shared" si="0"/>
        <v>2.9192479674952304E-3</v>
      </c>
      <c r="F27" s="20">
        <f t="shared" si="4"/>
        <v>-2.8381272901504054E-2</v>
      </c>
      <c r="G27" s="20">
        <f t="shared" si="1"/>
        <v>-1.4190636450752027E-2</v>
      </c>
      <c r="H27" s="20">
        <f t="shared" si="2"/>
        <v>-1.1271388483256796E-2</v>
      </c>
    </row>
    <row r="28" spans="1:8">
      <c r="A28" s="4">
        <v>1501</v>
      </c>
      <c r="B28" s="4">
        <v>99.800003000000004</v>
      </c>
      <c r="D28" s="20">
        <f t="shared" si="3"/>
        <v>-7.0702327052524112E-3</v>
      </c>
      <c r="E28" s="20">
        <f t="shared" si="0"/>
        <v>-3.5351163526262056E-3</v>
      </c>
      <c r="F28" s="20">
        <f t="shared" si="4"/>
        <v>8.0483632429482078E-3</v>
      </c>
      <c r="G28" s="20">
        <f t="shared" si="1"/>
        <v>4.0241816214741039E-3</v>
      </c>
      <c r="H28" s="20">
        <f t="shared" si="2"/>
        <v>4.8906526884789827E-4</v>
      </c>
    </row>
    <row r="29" spans="1:8">
      <c r="A29" s="4">
        <v>1494.349976</v>
      </c>
      <c r="B29" s="4">
        <v>100.199997</v>
      </c>
      <c r="D29" s="20">
        <f t="shared" si="3"/>
        <v>-4.4402390232293129E-3</v>
      </c>
      <c r="E29" s="20">
        <f t="shared" si="0"/>
        <v>-2.2201195116146565E-3</v>
      </c>
      <c r="F29" s="20">
        <f t="shared" si="4"/>
        <v>3.999945333106064E-3</v>
      </c>
      <c r="G29" s="20">
        <f t="shared" si="1"/>
        <v>1.999972666553032E-3</v>
      </c>
      <c r="H29" s="20">
        <f t="shared" si="2"/>
        <v>-2.2014684506162447E-4</v>
      </c>
    </row>
    <row r="30" spans="1:8">
      <c r="A30" s="4">
        <v>1467.900024</v>
      </c>
      <c r="B30" s="4">
        <v>95.449996999999996</v>
      </c>
      <c r="D30" s="20">
        <f t="shared" si="3"/>
        <v>-1.7858489297157543E-2</v>
      </c>
      <c r="E30" s="20">
        <f t="shared" si="0"/>
        <v>-8.9292446485787717E-3</v>
      </c>
      <c r="F30" s="20">
        <f t="shared" si="4"/>
        <v>-4.8565639968956173E-2</v>
      </c>
      <c r="G30" s="20">
        <f t="shared" si="1"/>
        <v>-2.4282819984478086E-2</v>
      </c>
      <c r="H30" s="20">
        <f t="shared" si="2"/>
        <v>-3.3212064633056856E-2</v>
      </c>
    </row>
    <row r="31" spans="1:8">
      <c r="A31" s="4">
        <v>1481</v>
      </c>
      <c r="B31" s="4">
        <v>93.75</v>
      </c>
      <c r="D31" s="20">
        <f t="shared" si="3"/>
        <v>8.8847109547238162E-3</v>
      </c>
      <c r="E31" s="20">
        <f t="shared" si="0"/>
        <v>4.4423554773619081E-3</v>
      </c>
      <c r="F31" s="20">
        <f t="shared" si="4"/>
        <v>-1.7970853891167798E-2</v>
      </c>
      <c r="G31" s="20">
        <f t="shared" si="1"/>
        <v>-8.9854269455838989E-3</v>
      </c>
      <c r="H31" s="20">
        <f t="shared" si="2"/>
        <v>-4.5430714682219908E-3</v>
      </c>
    </row>
    <row r="32" spans="1:8">
      <c r="A32" s="4">
        <v>1471.900024</v>
      </c>
      <c r="B32" s="4">
        <v>91.75</v>
      </c>
      <c r="D32" s="20">
        <f t="shared" si="3"/>
        <v>-6.1634357638023496E-3</v>
      </c>
      <c r="E32" s="20">
        <f t="shared" si="0"/>
        <v>-3.0817178819011748E-3</v>
      </c>
      <c r="F32" s="20">
        <f t="shared" si="4"/>
        <v>-2.1564177915840525E-2</v>
      </c>
      <c r="G32" s="20">
        <f t="shared" si="1"/>
        <v>-1.0782088957920263E-2</v>
      </c>
      <c r="H32" s="20">
        <f t="shared" si="2"/>
        <v>-1.3863806839821437E-2</v>
      </c>
    </row>
    <row r="33" spans="1:8">
      <c r="A33" s="4">
        <v>1401.3000489999999</v>
      </c>
      <c r="B33" s="4">
        <v>91.400002000000001</v>
      </c>
      <c r="D33" s="20">
        <f t="shared" si="3"/>
        <v>-4.915368736029492E-2</v>
      </c>
      <c r="E33" s="20">
        <f t="shared" si="0"/>
        <v>-2.457684368014746E-2</v>
      </c>
      <c r="F33" s="20">
        <f t="shared" si="4"/>
        <v>-3.821986592737448E-3</v>
      </c>
      <c r="G33" s="20">
        <f t="shared" si="1"/>
        <v>-1.910993296368724E-3</v>
      </c>
      <c r="H33" s="20">
        <f t="shared" si="2"/>
        <v>-2.6487836976516185E-2</v>
      </c>
    </row>
    <row r="34" spans="1:8">
      <c r="A34" s="4">
        <v>1408.75</v>
      </c>
      <c r="B34" s="4">
        <v>92.949996999999996</v>
      </c>
      <c r="D34" s="20">
        <f t="shared" si="3"/>
        <v>5.3023742102844221E-3</v>
      </c>
      <c r="E34" s="20">
        <f t="shared" si="0"/>
        <v>2.6511871051422111E-3</v>
      </c>
      <c r="F34" s="20">
        <f t="shared" si="4"/>
        <v>1.6816181550093325E-2</v>
      </c>
      <c r="G34" s="20">
        <f t="shared" si="1"/>
        <v>8.4080907750466623E-3</v>
      </c>
      <c r="H34" s="20">
        <f t="shared" si="2"/>
        <v>1.1059277880188872E-2</v>
      </c>
    </row>
    <row r="35" spans="1:8">
      <c r="A35" s="4">
        <v>1482.5</v>
      </c>
      <c r="B35" s="4">
        <v>91.199996999999996</v>
      </c>
      <c r="D35" s="20">
        <f t="shared" si="3"/>
        <v>5.1027065517894481E-2</v>
      </c>
      <c r="E35" s="20">
        <f t="shared" si="0"/>
        <v>2.551353275894724E-2</v>
      </c>
      <c r="F35" s="20">
        <f t="shared" si="4"/>
        <v>-1.9006817706487315E-2</v>
      </c>
      <c r="G35" s="20">
        <f t="shared" si="1"/>
        <v>-9.5034088532436577E-3</v>
      </c>
      <c r="H35" s="20">
        <f t="shared" si="2"/>
        <v>1.6010123905703583E-2</v>
      </c>
    </row>
    <row r="36" spans="1:8">
      <c r="A36" s="4">
        <v>1578.5</v>
      </c>
      <c r="B36" s="4">
        <v>93.949996999999996</v>
      </c>
      <c r="D36" s="20">
        <f t="shared" si="3"/>
        <v>6.2745177126165882E-2</v>
      </c>
      <c r="E36" s="20">
        <f t="shared" si="0"/>
        <v>3.1372588563082941E-2</v>
      </c>
      <c r="F36" s="20">
        <f t="shared" si="4"/>
        <v>2.9707829742046929E-2</v>
      </c>
      <c r="G36" s="20">
        <f t="shared" si="1"/>
        <v>1.4853914871023464E-2</v>
      </c>
      <c r="H36" s="20">
        <f t="shared" si="2"/>
        <v>4.6226503434106406E-2</v>
      </c>
    </row>
    <row r="37" spans="1:8">
      <c r="A37" s="4">
        <v>1581.6999510000001</v>
      </c>
      <c r="B37" s="4">
        <v>95.300003000000004</v>
      </c>
      <c r="D37" s="20">
        <f t="shared" si="3"/>
        <v>2.0251579920702264E-3</v>
      </c>
      <c r="E37" s="20">
        <f t="shared" si="0"/>
        <v>1.0125789960351132E-3</v>
      </c>
      <c r="F37" s="20">
        <f t="shared" si="4"/>
        <v>1.4267148212099198E-2</v>
      </c>
      <c r="G37" s="20">
        <f t="shared" si="1"/>
        <v>7.133574106049599E-3</v>
      </c>
      <c r="H37" s="20">
        <f t="shared" si="2"/>
        <v>8.1461531020847119E-3</v>
      </c>
    </row>
    <row r="38" spans="1:8">
      <c r="A38" s="4">
        <v>1588</v>
      </c>
      <c r="B38" s="4">
        <v>98.599997999999999</v>
      </c>
      <c r="D38" s="20">
        <f t="shared" si="3"/>
        <v>3.975175816964327E-3</v>
      </c>
      <c r="E38" s="20">
        <f t="shared" si="0"/>
        <v>1.9875879084821635E-3</v>
      </c>
      <c r="F38" s="20">
        <f t="shared" si="4"/>
        <v>3.4041399184919663E-2</v>
      </c>
      <c r="G38" s="20">
        <f t="shared" si="1"/>
        <v>1.7020699592459831E-2</v>
      </c>
      <c r="H38" s="20">
        <f t="shared" si="2"/>
        <v>1.9008287500941995E-2</v>
      </c>
    </row>
    <row r="39" spans="1:8">
      <c r="A39" s="4">
        <v>1618.25</v>
      </c>
      <c r="B39" s="4">
        <v>99.949996999999996</v>
      </c>
      <c r="D39" s="20">
        <f t="shared" si="3"/>
        <v>1.8869955618538565E-2</v>
      </c>
      <c r="E39" s="20">
        <f t="shared" si="0"/>
        <v>9.4349778092692824E-3</v>
      </c>
      <c r="F39" s="20">
        <f t="shared" si="4"/>
        <v>1.3598789606787124E-2</v>
      </c>
      <c r="G39" s="20">
        <f t="shared" si="1"/>
        <v>6.799394803393562E-3</v>
      </c>
      <c r="H39" s="20">
        <f t="shared" si="2"/>
        <v>1.6234372612662844E-2</v>
      </c>
    </row>
    <row r="40" spans="1:8">
      <c r="A40" s="4">
        <v>1631.650024</v>
      </c>
      <c r="B40" s="4">
        <v>100.800003</v>
      </c>
      <c r="D40" s="20">
        <f t="shared" si="3"/>
        <v>8.2464690231534247E-3</v>
      </c>
      <c r="E40" s="20">
        <f t="shared" si="0"/>
        <v>4.1232345115767123E-3</v>
      </c>
      <c r="F40" s="20">
        <f t="shared" si="4"/>
        <v>8.468354467771496E-3</v>
      </c>
      <c r="G40" s="20">
        <f t="shared" si="1"/>
        <v>4.234177233885748E-3</v>
      </c>
      <c r="H40" s="20">
        <f t="shared" si="2"/>
        <v>8.3574117454624612E-3</v>
      </c>
    </row>
    <row r="41" spans="1:8">
      <c r="A41" s="4">
        <v>1628</v>
      </c>
      <c r="B41" s="4">
        <v>103.349998</v>
      </c>
      <c r="D41" s="20">
        <f t="shared" si="3"/>
        <v>-2.2395198862873284E-3</v>
      </c>
      <c r="E41" s="20">
        <f t="shared" si="0"/>
        <v>-1.1197599431436642E-3</v>
      </c>
      <c r="F41" s="20">
        <f t="shared" si="4"/>
        <v>2.4982881376887089E-2</v>
      </c>
      <c r="G41" s="20">
        <f t="shared" si="1"/>
        <v>1.2491440688443545E-2</v>
      </c>
      <c r="H41" s="20">
        <f t="shared" si="2"/>
        <v>1.1371680745299881E-2</v>
      </c>
    </row>
    <row r="42" spans="1:8">
      <c r="A42" s="4">
        <v>1614.849976</v>
      </c>
      <c r="B42" s="4">
        <v>102.5</v>
      </c>
      <c r="D42" s="20">
        <f t="shared" si="3"/>
        <v>-8.1102093383015397E-3</v>
      </c>
      <c r="E42" s="20">
        <f t="shared" si="0"/>
        <v>-4.0551046691507699E-3</v>
      </c>
      <c r="F42" s="20">
        <f t="shared" si="4"/>
        <v>-8.2584681975967755E-3</v>
      </c>
      <c r="G42" s="20">
        <f t="shared" si="1"/>
        <v>-4.1292340987983877E-3</v>
      </c>
      <c r="H42" s="20">
        <f t="shared" si="2"/>
        <v>-8.1843387679491585E-3</v>
      </c>
    </row>
    <row r="43" spans="1:8">
      <c r="A43" s="4">
        <v>1597.8000489999999</v>
      </c>
      <c r="B43" s="4">
        <v>100.349998</v>
      </c>
      <c r="D43" s="20">
        <f t="shared" si="3"/>
        <v>-1.0614344509075706E-2</v>
      </c>
      <c r="E43" s="20">
        <f t="shared" si="0"/>
        <v>-5.3071722545378532E-3</v>
      </c>
      <c r="F43" s="20">
        <f t="shared" si="4"/>
        <v>-2.1198743266360044E-2</v>
      </c>
      <c r="G43" s="20">
        <f t="shared" si="1"/>
        <v>-1.0599371633180022E-2</v>
      </c>
      <c r="H43" s="20">
        <f t="shared" si="2"/>
        <v>-1.5906543887717874E-2</v>
      </c>
    </row>
    <row r="44" spans="1:8">
      <c r="A44" s="4">
        <v>1592.5</v>
      </c>
      <c r="B44" s="4">
        <v>99.400002000000001</v>
      </c>
      <c r="D44" s="20">
        <f t="shared" si="3"/>
        <v>-3.3226052687899432E-3</v>
      </c>
      <c r="E44" s="20">
        <f t="shared" si="0"/>
        <v>-1.6613026343949716E-3</v>
      </c>
      <c r="F44" s="20">
        <f t="shared" si="4"/>
        <v>-9.5119215288503242E-3</v>
      </c>
      <c r="G44" s="20">
        <f t="shared" si="1"/>
        <v>-4.7559607644251621E-3</v>
      </c>
      <c r="H44" s="20">
        <f t="shared" si="2"/>
        <v>-6.4172633988201335E-3</v>
      </c>
    </row>
    <row r="45" spans="1:8">
      <c r="A45" s="4">
        <v>1625</v>
      </c>
      <c r="B45" s="4">
        <v>99.25</v>
      </c>
      <c r="D45" s="20">
        <f t="shared" si="3"/>
        <v>2.0202707317519469E-2</v>
      </c>
      <c r="E45" s="20">
        <f t="shared" si="0"/>
        <v>1.0101353658759735E-2</v>
      </c>
      <c r="F45" s="20">
        <f t="shared" si="4"/>
        <v>-1.510214215952716E-3</v>
      </c>
      <c r="G45" s="20">
        <f t="shared" si="1"/>
        <v>-7.5510710797635798E-4</v>
      </c>
      <c r="H45" s="20">
        <f t="shared" si="2"/>
        <v>9.3462465507833763E-3</v>
      </c>
    </row>
    <row r="46" spans="1:8">
      <c r="A46" s="4">
        <v>1641</v>
      </c>
      <c r="B46" s="4">
        <v>104.849998</v>
      </c>
      <c r="D46" s="20">
        <f t="shared" si="3"/>
        <v>9.7979963262530296E-3</v>
      </c>
      <c r="E46" s="20">
        <f t="shared" si="0"/>
        <v>4.8989981631265148E-3</v>
      </c>
      <c r="F46" s="20">
        <f t="shared" si="4"/>
        <v>5.4888818705760095E-2</v>
      </c>
      <c r="G46" s="20">
        <f t="shared" si="1"/>
        <v>2.7444409352880048E-2</v>
      </c>
      <c r="H46" s="20">
        <f t="shared" si="2"/>
        <v>3.2343407516006561E-2</v>
      </c>
    </row>
    <row r="47" spans="1:8">
      <c r="A47" s="4">
        <v>1621.8000489999999</v>
      </c>
      <c r="B47" s="4">
        <v>103.5</v>
      </c>
      <c r="D47" s="20">
        <f t="shared" si="3"/>
        <v>-1.1769138366291267E-2</v>
      </c>
      <c r="E47" s="20">
        <f t="shared" si="0"/>
        <v>-5.8845691831456333E-3</v>
      </c>
      <c r="F47" s="20">
        <f t="shared" si="4"/>
        <v>-1.2959125567636093E-2</v>
      </c>
      <c r="G47" s="20">
        <f t="shared" si="1"/>
        <v>-6.4795627838180464E-3</v>
      </c>
      <c r="H47" s="20">
        <f t="shared" si="2"/>
        <v>-1.236413196696368E-2</v>
      </c>
    </row>
    <row r="48" spans="1:8">
      <c r="A48" s="4">
        <v>1605.9499510000001</v>
      </c>
      <c r="B48" s="4">
        <v>115.5</v>
      </c>
      <c r="D48" s="20">
        <f t="shared" si="3"/>
        <v>-9.8212224635893901E-3</v>
      </c>
      <c r="E48" s="20">
        <f t="shared" si="0"/>
        <v>-4.910611231794695E-3</v>
      </c>
      <c r="F48" s="20">
        <f t="shared" si="4"/>
        <v>0.10969891725642453</v>
      </c>
      <c r="G48" s="20">
        <f t="shared" si="1"/>
        <v>5.4849458628212264E-2</v>
      </c>
      <c r="H48" s="20">
        <f t="shared" si="2"/>
        <v>4.9938847396417567E-2</v>
      </c>
    </row>
    <row r="49" spans="1:8">
      <c r="A49" s="4">
        <v>1564.1999510000001</v>
      </c>
      <c r="B49" s="4">
        <v>112.199997</v>
      </c>
      <c r="D49" s="20">
        <f t="shared" si="3"/>
        <v>-2.6340971418617083E-2</v>
      </c>
      <c r="E49" s="20">
        <f t="shared" si="0"/>
        <v>-1.3170485709308542E-2</v>
      </c>
      <c r="F49" s="20">
        <f t="shared" si="4"/>
        <v>-2.8987563611220641E-2</v>
      </c>
      <c r="G49" s="20">
        <f t="shared" si="1"/>
        <v>-1.449378180561032E-2</v>
      </c>
      <c r="H49" s="20">
        <f t="shared" si="2"/>
        <v>-2.7664267514918864E-2</v>
      </c>
    </row>
    <row r="50" spans="1:8">
      <c r="A50" s="4">
        <v>1573.900024</v>
      </c>
      <c r="B50" s="4">
        <v>108.550003</v>
      </c>
      <c r="D50" s="20">
        <f t="shared" si="3"/>
        <v>6.1821509647070278E-3</v>
      </c>
      <c r="E50" s="20">
        <f t="shared" si="0"/>
        <v>3.0910754823535139E-3</v>
      </c>
      <c r="F50" s="20">
        <f t="shared" si="4"/>
        <v>-3.3072042389293489E-2</v>
      </c>
      <c r="G50" s="20">
        <f t="shared" si="1"/>
        <v>-1.6536021194646745E-2</v>
      </c>
      <c r="H50" s="20">
        <f t="shared" si="2"/>
        <v>-1.3444945712293231E-2</v>
      </c>
    </row>
    <row r="51" spans="1:8">
      <c r="A51" s="4">
        <v>1557.6999510000001</v>
      </c>
      <c r="B51" s="4">
        <v>114.400002</v>
      </c>
      <c r="D51" s="20">
        <f t="shared" si="3"/>
        <v>-1.034628793037534E-2</v>
      </c>
      <c r="E51" s="20">
        <f t="shared" si="0"/>
        <v>-5.1731439651876701E-3</v>
      </c>
      <c r="F51" s="20">
        <f t="shared" si="4"/>
        <v>5.249017246688082E-2</v>
      </c>
      <c r="G51" s="20">
        <f t="shared" si="1"/>
        <v>2.624508623344041E-2</v>
      </c>
      <c r="H51" s="20">
        <f t="shared" si="2"/>
        <v>2.1071942268252739E-2</v>
      </c>
    </row>
    <row r="52" spans="1:8">
      <c r="A52" s="4">
        <v>1613.9499510000001</v>
      </c>
      <c r="B52" s="4">
        <v>115.349998</v>
      </c>
      <c r="D52" s="20">
        <f t="shared" si="3"/>
        <v>3.5474217179490848E-2</v>
      </c>
      <c r="E52" s="20">
        <f t="shared" si="0"/>
        <v>1.7737108589745424E-2</v>
      </c>
      <c r="F52" s="20">
        <f t="shared" si="4"/>
        <v>8.2698708530126678E-3</v>
      </c>
      <c r="G52" s="20">
        <f t="shared" si="1"/>
        <v>4.1349354265063339E-3</v>
      </c>
      <c r="H52" s="20">
        <f t="shared" si="2"/>
        <v>2.1872044016251757E-2</v>
      </c>
    </row>
    <row r="53" spans="1:8">
      <c r="A53" s="4">
        <v>1636.25</v>
      </c>
      <c r="B53" s="4">
        <v>120.5</v>
      </c>
      <c r="D53" s="20">
        <f t="shared" si="3"/>
        <v>1.3722478168694E-2</v>
      </c>
      <c r="E53" s="20">
        <f t="shared" si="0"/>
        <v>6.8612390843469998E-3</v>
      </c>
      <c r="F53" s="20">
        <f t="shared" si="4"/>
        <v>4.3678785649482008E-2</v>
      </c>
      <c r="G53" s="20">
        <f t="shared" si="1"/>
        <v>2.1839392824741004E-2</v>
      </c>
      <c r="H53" s="20">
        <f t="shared" si="2"/>
        <v>2.8700631909088004E-2</v>
      </c>
    </row>
    <row r="54" spans="1:8">
      <c r="A54" s="4">
        <v>1588.900024</v>
      </c>
      <c r="B54" s="4">
        <v>118.400002</v>
      </c>
      <c r="D54" s="20">
        <f t="shared" si="3"/>
        <v>-2.9365070224999033E-2</v>
      </c>
      <c r="E54" s="20">
        <f t="shared" si="0"/>
        <v>-1.4682535112499517E-2</v>
      </c>
      <c r="F54" s="20">
        <f t="shared" si="4"/>
        <v>-1.7581013588912574E-2</v>
      </c>
      <c r="G54" s="20">
        <f t="shared" si="1"/>
        <v>-8.7905067944562872E-3</v>
      </c>
      <c r="H54" s="20">
        <f t="shared" si="2"/>
        <v>-2.3473041906955802E-2</v>
      </c>
    </row>
    <row r="55" spans="1:8">
      <c r="A55" s="4">
        <v>1572.5500489999999</v>
      </c>
      <c r="B55" s="4">
        <v>117.650002</v>
      </c>
      <c r="D55" s="20">
        <f t="shared" si="3"/>
        <v>-1.034343126804734E-2</v>
      </c>
      <c r="E55" s="20">
        <f t="shared" si="0"/>
        <v>-5.1717156340236698E-3</v>
      </c>
      <c r="F55" s="20">
        <f t="shared" si="4"/>
        <v>-6.3546071688507103E-3</v>
      </c>
      <c r="G55" s="20">
        <f t="shared" si="1"/>
        <v>-3.1773035844253551E-3</v>
      </c>
      <c r="H55" s="20">
        <f t="shared" si="2"/>
        <v>-8.3490192184490254E-3</v>
      </c>
    </row>
    <row r="56" spans="1:8">
      <c r="A56" s="4">
        <v>1587.5</v>
      </c>
      <c r="B56" s="4">
        <v>116.650002</v>
      </c>
      <c r="D56" s="20">
        <f t="shared" si="3"/>
        <v>9.4619150357834834E-3</v>
      </c>
      <c r="E56" s="20">
        <f t="shared" si="0"/>
        <v>4.7309575178917417E-3</v>
      </c>
      <c r="F56" s="20">
        <f t="shared" si="4"/>
        <v>-8.5361165602010382E-3</v>
      </c>
      <c r="G56" s="20">
        <f t="shared" si="1"/>
        <v>-4.2680582801005191E-3</v>
      </c>
      <c r="H56" s="20">
        <f t="shared" si="2"/>
        <v>4.628992377912226E-4</v>
      </c>
    </row>
    <row r="57" spans="1:8">
      <c r="A57" s="4">
        <v>1596</v>
      </c>
      <c r="B57" s="4">
        <v>115.800003</v>
      </c>
      <c r="D57" s="20">
        <f t="shared" si="3"/>
        <v>5.340047242907371E-3</v>
      </c>
      <c r="E57" s="20">
        <f t="shared" si="0"/>
        <v>2.6700236214536855E-3</v>
      </c>
      <c r="F57" s="20">
        <f t="shared" si="4"/>
        <v>-7.3134245671149511E-3</v>
      </c>
      <c r="G57" s="20">
        <f t="shared" si="1"/>
        <v>-3.6567122835574756E-3</v>
      </c>
      <c r="H57" s="20">
        <f t="shared" si="2"/>
        <v>-9.8668866210379009E-4</v>
      </c>
    </row>
    <row r="58" spans="1:8">
      <c r="A58" s="4">
        <v>1571</v>
      </c>
      <c r="B58" s="4">
        <v>117</v>
      </c>
      <c r="D58" s="20">
        <f t="shared" si="3"/>
        <v>-1.5788139754132902E-2</v>
      </c>
      <c r="E58" s="20">
        <f t="shared" si="0"/>
        <v>-7.8940698770664508E-3</v>
      </c>
      <c r="F58" s="20">
        <f t="shared" si="4"/>
        <v>1.0309343752125852E-2</v>
      </c>
      <c r="G58" s="20">
        <f t="shared" si="1"/>
        <v>5.1546718760629258E-3</v>
      </c>
      <c r="H58" s="20">
        <f t="shared" si="2"/>
        <v>-2.739398001003525E-3</v>
      </c>
    </row>
    <row r="59" spans="1:8">
      <c r="A59" s="4">
        <v>1545.599976</v>
      </c>
      <c r="B59" s="4">
        <v>118.25</v>
      </c>
      <c r="D59" s="20">
        <f t="shared" si="3"/>
        <v>-1.6300190325318095E-2</v>
      </c>
      <c r="E59" s="20">
        <f t="shared" si="0"/>
        <v>-8.1500951626590473E-3</v>
      </c>
      <c r="F59" s="20">
        <f t="shared" si="4"/>
        <v>1.0627092574286193E-2</v>
      </c>
      <c r="G59" s="20">
        <f t="shared" si="1"/>
        <v>5.3135462871430963E-3</v>
      </c>
      <c r="H59" s="20">
        <f t="shared" si="2"/>
        <v>-2.8365488755159509E-3</v>
      </c>
    </row>
    <row r="60" spans="1:8">
      <c r="A60" s="4">
        <v>1555</v>
      </c>
      <c r="B60" s="4">
        <v>122.349998</v>
      </c>
      <c r="D60" s="20">
        <f t="shared" si="3"/>
        <v>6.0633766830314618E-3</v>
      </c>
      <c r="E60" s="20">
        <f t="shared" si="0"/>
        <v>3.0316883415157309E-3</v>
      </c>
      <c r="F60" s="20">
        <f t="shared" si="4"/>
        <v>3.4084746170091482E-2</v>
      </c>
      <c r="G60" s="20">
        <f t="shared" si="1"/>
        <v>1.7042373085045741E-2</v>
      </c>
      <c r="H60" s="20">
        <f t="shared" si="2"/>
        <v>2.0074061426561471E-2</v>
      </c>
    </row>
    <row r="61" spans="1:8">
      <c r="A61" s="4">
        <v>1565.6999510000001</v>
      </c>
      <c r="B61" s="4">
        <v>119.550003</v>
      </c>
      <c r="D61" s="20">
        <f t="shared" si="3"/>
        <v>6.8574314082362163E-3</v>
      </c>
      <c r="E61" s="20">
        <f t="shared" si="0"/>
        <v>3.4287157041181082E-3</v>
      </c>
      <c r="F61" s="20">
        <f t="shared" si="4"/>
        <v>-2.3151054543697341E-2</v>
      </c>
      <c r="G61" s="20">
        <f t="shared" si="1"/>
        <v>-1.1575527271848671E-2</v>
      </c>
      <c r="H61" s="20">
        <f t="shared" si="2"/>
        <v>-8.1468115677305625E-3</v>
      </c>
    </row>
    <row r="62" spans="1:8">
      <c r="A62" s="4">
        <v>1575</v>
      </c>
      <c r="B62" s="4">
        <v>117</v>
      </c>
      <c r="D62" s="20">
        <f t="shared" si="3"/>
        <v>5.9222952381626079E-3</v>
      </c>
      <c r="E62" s="20">
        <f t="shared" si="0"/>
        <v>2.9611476190813039E-3</v>
      </c>
      <c r="F62" s="20">
        <f t="shared" si="4"/>
        <v>-2.1560784200680229E-2</v>
      </c>
      <c r="G62" s="20">
        <f t="shared" si="1"/>
        <v>-1.0780392100340114E-2</v>
      </c>
      <c r="H62" s="20">
        <f t="shared" si="2"/>
        <v>-7.8192444812588101E-3</v>
      </c>
    </row>
    <row r="63" spans="1:8">
      <c r="A63" s="4">
        <v>1600</v>
      </c>
      <c r="B63" s="4">
        <v>117.400002</v>
      </c>
      <c r="D63" s="20">
        <f t="shared" si="3"/>
        <v>1.5748356968139112E-2</v>
      </c>
      <c r="E63" s="20">
        <f t="shared" si="0"/>
        <v>7.874178484069556E-3</v>
      </c>
      <c r="F63" s="20">
        <f t="shared" si="4"/>
        <v>3.4129896320149221E-3</v>
      </c>
      <c r="G63" s="20">
        <f t="shared" si="1"/>
        <v>1.7064948160074611E-3</v>
      </c>
      <c r="H63" s="20">
        <f t="shared" si="2"/>
        <v>9.5806733000770167E-3</v>
      </c>
    </row>
    <row r="64" spans="1:8">
      <c r="A64" s="4">
        <v>1548.400024</v>
      </c>
      <c r="B64" s="4">
        <v>116.849998</v>
      </c>
      <c r="D64" s="20">
        <f t="shared" si="3"/>
        <v>-3.278147402450883E-2</v>
      </c>
      <c r="E64" s="20">
        <f t="shared" si="0"/>
        <v>-1.6390737012254415E-2</v>
      </c>
      <c r="F64" s="20">
        <f t="shared" si="4"/>
        <v>-4.695880560864835E-3</v>
      </c>
      <c r="G64" s="20">
        <f t="shared" si="1"/>
        <v>-2.3479402804324175E-3</v>
      </c>
      <c r="H64" s="20">
        <f t="shared" si="2"/>
        <v>-1.8738677292686832E-2</v>
      </c>
    </row>
    <row r="65" spans="1:8">
      <c r="A65" s="4">
        <v>1540.400024</v>
      </c>
      <c r="B65" s="4">
        <v>116.300003</v>
      </c>
      <c r="D65" s="20">
        <f t="shared" si="3"/>
        <v>-5.180016682241266E-3</v>
      </c>
      <c r="E65" s="20">
        <f t="shared" si="0"/>
        <v>-2.590008341120633E-3</v>
      </c>
      <c r="F65" s="20">
        <f t="shared" si="4"/>
        <v>-4.7179585489308734E-3</v>
      </c>
      <c r="G65" s="20">
        <f t="shared" si="1"/>
        <v>-2.3589792744654367E-3</v>
      </c>
      <c r="H65" s="20">
        <f t="shared" si="2"/>
        <v>-4.9489876155860701E-3</v>
      </c>
    </row>
    <row r="66" spans="1:8">
      <c r="A66" s="4">
        <v>1539</v>
      </c>
      <c r="B66" s="4">
        <v>114.849998</v>
      </c>
      <c r="D66" s="20">
        <f t="shared" si="3"/>
        <v>-9.0928368224320994E-4</v>
      </c>
      <c r="E66" s="20">
        <f t="shared" si="0"/>
        <v>-4.5464184112160497E-4</v>
      </c>
      <c r="F66" s="20">
        <f t="shared" si="4"/>
        <v>-1.2546173598886493E-2</v>
      </c>
      <c r="G66" s="20">
        <f t="shared" si="1"/>
        <v>-6.2730867994432466E-3</v>
      </c>
      <c r="H66" s="20">
        <f t="shared" si="2"/>
        <v>-6.7277286405648517E-3</v>
      </c>
    </row>
    <row r="67" spans="1:8">
      <c r="A67" s="4">
        <v>1522.0500489999999</v>
      </c>
      <c r="B67" s="4">
        <v>112.199997</v>
      </c>
      <c r="D67" s="20">
        <f t="shared" si="3"/>
        <v>-1.1074712252254823E-2</v>
      </c>
      <c r="E67" s="20">
        <f t="shared" ref="E67:E130" si="5">D67*$C$1</f>
        <v>-5.5373561261274117E-3</v>
      </c>
      <c r="F67" s="20">
        <f t="shared" si="4"/>
        <v>-2.3343945370461177E-2</v>
      </c>
      <c r="G67" s="20">
        <f t="shared" ref="G67:G130" si="6">F67*$C$1</f>
        <v>-1.1671972685230588E-2</v>
      </c>
      <c r="H67" s="20">
        <f t="shared" ref="H67:H130" si="7">E67+G67</f>
        <v>-1.7209328811358001E-2</v>
      </c>
    </row>
    <row r="68" spans="1:8">
      <c r="A68" s="4">
        <v>1511.1999510000001</v>
      </c>
      <c r="B68" s="4">
        <v>113.25</v>
      </c>
      <c r="D68" s="20">
        <f t="shared" ref="D68:D131" si="8">LN(A68/A67)</f>
        <v>-7.1541378238883513E-3</v>
      </c>
      <c r="E68" s="20">
        <f t="shared" si="5"/>
        <v>-3.5770689119441756E-3</v>
      </c>
      <c r="F68" s="20">
        <f t="shared" ref="F68:F131" si="9">LN(B68/B67)</f>
        <v>9.3147980125157463E-3</v>
      </c>
      <c r="G68" s="20">
        <f t="shared" si="6"/>
        <v>4.6573990062578731E-3</v>
      </c>
      <c r="H68" s="20">
        <f t="shared" si="7"/>
        <v>1.0803300943136975E-3</v>
      </c>
    </row>
    <row r="69" spans="1:8">
      <c r="A69" s="4">
        <v>1494.900024</v>
      </c>
      <c r="B69" s="4">
        <v>111.25</v>
      </c>
      <c r="D69" s="20">
        <f t="shared" si="8"/>
        <v>-1.0844673752681968E-2</v>
      </c>
      <c r="E69" s="20">
        <f t="shared" si="5"/>
        <v>-5.422336876340984E-3</v>
      </c>
      <c r="F69" s="20">
        <f t="shared" si="9"/>
        <v>-1.7817843316793786E-2</v>
      </c>
      <c r="G69" s="20">
        <f t="shared" si="6"/>
        <v>-8.9089216583968928E-3</v>
      </c>
      <c r="H69" s="20">
        <f t="shared" si="7"/>
        <v>-1.4331258534737877E-2</v>
      </c>
    </row>
    <row r="70" spans="1:8">
      <c r="A70" s="4">
        <v>1507.4499510000001</v>
      </c>
      <c r="B70" s="4">
        <v>110.300003</v>
      </c>
      <c r="D70" s="20">
        <f t="shared" si="8"/>
        <v>8.3601180401542009E-3</v>
      </c>
      <c r="E70" s="20">
        <f t="shared" si="5"/>
        <v>4.1800590200771004E-3</v>
      </c>
      <c r="F70" s="20">
        <f t="shared" si="9"/>
        <v>-8.575967588343749E-3</v>
      </c>
      <c r="G70" s="20">
        <f t="shared" si="6"/>
        <v>-4.2879837941718745E-3</v>
      </c>
      <c r="H70" s="20">
        <f t="shared" si="7"/>
        <v>-1.0792477409477409E-4</v>
      </c>
    </row>
    <row r="71" spans="1:8">
      <c r="A71" s="4">
        <v>1506.4499510000001</v>
      </c>
      <c r="B71" s="4">
        <v>106</v>
      </c>
      <c r="D71" s="20">
        <f t="shared" si="8"/>
        <v>-6.6359206955256896E-4</v>
      </c>
      <c r="E71" s="20">
        <f t="shared" si="5"/>
        <v>-3.3179603477628448E-4</v>
      </c>
      <c r="F71" s="20">
        <f t="shared" si="9"/>
        <v>-3.9764859345938708E-2</v>
      </c>
      <c r="G71" s="20">
        <f t="shared" si="6"/>
        <v>-1.9882429672969354E-2</v>
      </c>
      <c r="H71" s="20">
        <f t="shared" si="7"/>
        <v>-2.0214225707745639E-2</v>
      </c>
    </row>
    <row r="72" spans="1:8">
      <c r="A72" s="4">
        <v>1495.5500489999999</v>
      </c>
      <c r="B72" s="4">
        <v>107.699997</v>
      </c>
      <c r="D72" s="20">
        <f t="shared" si="8"/>
        <v>-7.2617920714429319E-3</v>
      </c>
      <c r="E72" s="20">
        <f t="shared" si="5"/>
        <v>-3.6308960357214659E-3</v>
      </c>
      <c r="F72" s="20">
        <f t="shared" si="9"/>
        <v>1.5910462195122155E-2</v>
      </c>
      <c r="G72" s="20">
        <f t="shared" si="6"/>
        <v>7.9552310975610774E-3</v>
      </c>
      <c r="H72" s="20">
        <f t="shared" si="7"/>
        <v>4.3243350618396119E-3</v>
      </c>
    </row>
    <row r="73" spans="1:8">
      <c r="A73" s="4">
        <v>1499</v>
      </c>
      <c r="B73" s="4">
        <v>104</v>
      </c>
      <c r="D73" s="20">
        <f t="shared" si="8"/>
        <v>2.3041541933849136E-3</v>
      </c>
      <c r="E73" s="20">
        <f t="shared" si="5"/>
        <v>1.1520770966924568E-3</v>
      </c>
      <c r="F73" s="20">
        <f t="shared" si="9"/>
        <v>-3.4958657165816635E-2</v>
      </c>
      <c r="G73" s="20">
        <f t="shared" si="6"/>
        <v>-1.7479328582908318E-2</v>
      </c>
      <c r="H73" s="20">
        <f t="shared" si="7"/>
        <v>-1.632725148621586E-2</v>
      </c>
    </row>
    <row r="74" spans="1:8">
      <c r="A74" s="4">
        <v>1562.5500489999999</v>
      </c>
      <c r="B74" s="4">
        <v>106.300003</v>
      </c>
      <c r="D74" s="20">
        <f t="shared" si="8"/>
        <v>4.1520914354965861E-2</v>
      </c>
      <c r="E74" s="20">
        <f t="shared" si="5"/>
        <v>2.0760457177482931E-2</v>
      </c>
      <c r="F74" s="20">
        <f t="shared" si="9"/>
        <v>2.1874414428542339E-2</v>
      </c>
      <c r="G74" s="20">
        <f t="shared" si="6"/>
        <v>1.0937207214271169E-2</v>
      </c>
      <c r="H74" s="20">
        <f t="shared" si="7"/>
        <v>3.1697664391754102E-2</v>
      </c>
    </row>
    <row r="75" spans="1:8">
      <c r="A75" s="4">
        <v>1548</v>
      </c>
      <c r="B75" s="4">
        <v>104.199997</v>
      </c>
      <c r="D75" s="20">
        <f t="shared" si="8"/>
        <v>-9.3553583078910801E-3</v>
      </c>
      <c r="E75" s="20">
        <f t="shared" si="5"/>
        <v>-4.67767915394554E-3</v>
      </c>
      <c r="F75" s="20">
        <f t="shared" si="9"/>
        <v>-1.9953213041435908E-2</v>
      </c>
      <c r="G75" s="20">
        <f t="shared" si="6"/>
        <v>-9.9766065207179538E-3</v>
      </c>
      <c r="H75" s="20">
        <f t="shared" si="7"/>
        <v>-1.4654285674663495E-2</v>
      </c>
    </row>
    <row r="76" spans="1:8">
      <c r="A76" s="4">
        <v>1499.400024</v>
      </c>
      <c r="B76" s="4">
        <v>105.25</v>
      </c>
      <c r="D76" s="20">
        <f t="shared" si="8"/>
        <v>-3.1898731074308288E-2</v>
      </c>
      <c r="E76" s="20">
        <f t="shared" si="5"/>
        <v>-1.5949365537154144E-2</v>
      </c>
      <c r="F76" s="20">
        <f t="shared" si="9"/>
        <v>1.0026372034011667E-2</v>
      </c>
      <c r="G76" s="20">
        <f t="shared" si="6"/>
        <v>5.0131860170058336E-3</v>
      </c>
      <c r="H76" s="20">
        <f t="shared" si="7"/>
        <v>-1.0936179520148311E-2</v>
      </c>
    </row>
    <row r="77" spans="1:8">
      <c r="A77" s="4">
        <v>1485</v>
      </c>
      <c r="B77" s="4">
        <v>104.5</v>
      </c>
      <c r="D77" s="20">
        <f t="shared" si="8"/>
        <v>-9.6502718385641749E-3</v>
      </c>
      <c r="E77" s="20">
        <f t="shared" si="5"/>
        <v>-4.8251359192820874E-3</v>
      </c>
      <c r="F77" s="20">
        <f t="shared" si="9"/>
        <v>-7.1514011576251282E-3</v>
      </c>
      <c r="G77" s="20">
        <f t="shared" si="6"/>
        <v>-3.5757005788125641E-3</v>
      </c>
      <c r="H77" s="20">
        <f t="shared" si="7"/>
        <v>-8.4008364980946507E-3</v>
      </c>
    </row>
    <row r="78" spans="1:8">
      <c r="A78" s="4">
        <v>1462.650024</v>
      </c>
      <c r="B78" s="4">
        <v>104.400002</v>
      </c>
      <c r="D78" s="20">
        <f t="shared" si="8"/>
        <v>-1.5164896878988879E-2</v>
      </c>
      <c r="E78" s="20">
        <f t="shared" si="5"/>
        <v>-7.5824484394944394E-3</v>
      </c>
      <c r="F78" s="20">
        <f t="shared" si="9"/>
        <v>-9.5737679923934996E-4</v>
      </c>
      <c r="G78" s="20">
        <f t="shared" si="6"/>
        <v>-4.7868839961967498E-4</v>
      </c>
      <c r="H78" s="20">
        <f t="shared" si="7"/>
        <v>-8.061136839114115E-3</v>
      </c>
    </row>
    <row r="79" spans="1:8">
      <c r="A79" s="4">
        <v>1456.6999510000001</v>
      </c>
      <c r="B79" s="4">
        <v>105.349998</v>
      </c>
      <c r="D79" s="20">
        <f t="shared" si="8"/>
        <v>-4.076305540583771E-3</v>
      </c>
      <c r="E79" s="20">
        <f t="shared" si="5"/>
        <v>-2.0381527702918855E-3</v>
      </c>
      <c r="F79" s="20">
        <f t="shared" si="9"/>
        <v>9.0584266602336243E-3</v>
      </c>
      <c r="G79" s="20">
        <f t="shared" si="6"/>
        <v>4.5292133301168122E-3</v>
      </c>
      <c r="H79" s="20">
        <f t="shared" si="7"/>
        <v>2.4910605598249267E-3</v>
      </c>
    </row>
    <row r="80" spans="1:8">
      <c r="A80" s="4">
        <v>1460.900024</v>
      </c>
      <c r="B80" s="4">
        <v>105.699997</v>
      </c>
      <c r="D80" s="20">
        <f t="shared" si="8"/>
        <v>2.8791307494701623E-3</v>
      </c>
      <c r="E80" s="20">
        <f t="shared" si="5"/>
        <v>1.4395653747350811E-3</v>
      </c>
      <c r="F80" s="20">
        <f t="shared" si="9"/>
        <v>3.3167432281177868E-3</v>
      </c>
      <c r="G80" s="20">
        <f t="shared" si="6"/>
        <v>1.6583716140588934E-3</v>
      </c>
      <c r="H80" s="20">
        <f t="shared" si="7"/>
        <v>3.0979369887939746E-3</v>
      </c>
    </row>
    <row r="81" spans="1:8">
      <c r="A81" s="4">
        <v>1432.8000489999999</v>
      </c>
      <c r="B81" s="4">
        <v>104.900002</v>
      </c>
      <c r="D81" s="20">
        <f t="shared" si="8"/>
        <v>-1.9422094621424382E-2</v>
      </c>
      <c r="E81" s="20">
        <f t="shared" si="5"/>
        <v>-9.7110473107121908E-3</v>
      </c>
      <c r="F81" s="20">
        <f t="shared" si="9"/>
        <v>-7.5973300259494902E-3</v>
      </c>
      <c r="G81" s="20">
        <f t="shared" si="6"/>
        <v>-3.7986650129747451E-3</v>
      </c>
      <c r="H81" s="20">
        <f t="shared" si="7"/>
        <v>-1.3509712323686935E-2</v>
      </c>
    </row>
    <row r="82" spans="1:8">
      <c r="A82" s="4">
        <v>1399</v>
      </c>
      <c r="B82" s="4">
        <v>102.25</v>
      </c>
      <c r="D82" s="20">
        <f t="shared" si="8"/>
        <v>-2.3872910279791843E-2</v>
      </c>
      <c r="E82" s="20">
        <f t="shared" si="5"/>
        <v>-1.1936455139895922E-2</v>
      </c>
      <c r="F82" s="20">
        <f t="shared" si="9"/>
        <v>-2.5586739545117126E-2</v>
      </c>
      <c r="G82" s="20">
        <f t="shared" si="6"/>
        <v>-1.2793369772558563E-2</v>
      </c>
      <c r="H82" s="20">
        <f t="shared" si="7"/>
        <v>-2.4729824912454484E-2</v>
      </c>
    </row>
    <row r="83" spans="1:8">
      <c r="A83" s="4">
        <v>1406.4499510000001</v>
      </c>
      <c r="B83" s="4">
        <v>102.5</v>
      </c>
      <c r="D83" s="20">
        <f t="shared" si="8"/>
        <v>5.3110685573598809E-3</v>
      </c>
      <c r="E83" s="20">
        <f t="shared" si="5"/>
        <v>2.6555342786799404E-3</v>
      </c>
      <c r="F83" s="20">
        <f t="shared" si="9"/>
        <v>2.4420036555518089E-3</v>
      </c>
      <c r="G83" s="20">
        <f t="shared" si="6"/>
        <v>1.2210018277759044E-3</v>
      </c>
      <c r="H83" s="20">
        <f t="shared" si="7"/>
        <v>3.8765361064558449E-3</v>
      </c>
    </row>
    <row r="84" spans="1:8">
      <c r="A84" s="4">
        <v>1436.6999510000001</v>
      </c>
      <c r="B84" s="4">
        <v>106.75</v>
      </c>
      <c r="D84" s="20">
        <f t="shared" si="8"/>
        <v>2.1280018687894513E-2</v>
      </c>
      <c r="E84" s="20">
        <f t="shared" si="5"/>
        <v>1.0640009343947257E-2</v>
      </c>
      <c r="F84" s="20">
        <f t="shared" si="9"/>
        <v>4.0626853530271102E-2</v>
      </c>
      <c r="G84" s="20">
        <f t="shared" si="6"/>
        <v>2.0313426765135551E-2</v>
      </c>
      <c r="H84" s="20">
        <f t="shared" si="7"/>
        <v>3.0953436109082806E-2</v>
      </c>
    </row>
    <row r="85" spans="1:8">
      <c r="A85" s="4">
        <v>1445</v>
      </c>
      <c r="B85" s="4">
        <v>107.849998</v>
      </c>
      <c r="D85" s="20">
        <f t="shared" si="8"/>
        <v>5.7605386357969844E-3</v>
      </c>
      <c r="E85" s="20">
        <f t="shared" si="5"/>
        <v>2.8802693178984922E-3</v>
      </c>
      <c r="F85" s="20">
        <f t="shared" si="9"/>
        <v>1.0251702182156751E-2</v>
      </c>
      <c r="G85" s="20">
        <f t="shared" si="6"/>
        <v>5.1258510910783756E-3</v>
      </c>
      <c r="H85" s="20">
        <f t="shared" si="7"/>
        <v>8.0061204089768682E-3</v>
      </c>
    </row>
    <row r="86" spans="1:8">
      <c r="A86" s="4">
        <v>1417.6999510000001</v>
      </c>
      <c r="B86" s="4">
        <v>105.949997</v>
      </c>
      <c r="D86" s="20">
        <f t="shared" si="8"/>
        <v>-1.9073515985971904E-2</v>
      </c>
      <c r="E86" s="20">
        <f t="shared" si="5"/>
        <v>-9.536757992985952E-3</v>
      </c>
      <c r="F86" s="20">
        <f t="shared" si="9"/>
        <v>-1.7774097891826129E-2</v>
      </c>
      <c r="G86" s="20">
        <f t="shared" si="6"/>
        <v>-8.8870489459130647E-3</v>
      </c>
      <c r="H86" s="20">
        <f t="shared" si="7"/>
        <v>-1.8423806938899015E-2</v>
      </c>
    </row>
    <row r="87" spans="1:8">
      <c r="A87" s="4">
        <v>1426.400024</v>
      </c>
      <c r="B87" s="4">
        <v>105</v>
      </c>
      <c r="D87" s="20">
        <f t="shared" si="8"/>
        <v>6.1179988139447722E-3</v>
      </c>
      <c r="E87" s="20">
        <f t="shared" si="5"/>
        <v>3.0589994069723861E-3</v>
      </c>
      <c r="F87" s="20">
        <f t="shared" si="9"/>
        <v>-9.0069062415411901E-3</v>
      </c>
      <c r="G87" s="20">
        <f t="shared" si="6"/>
        <v>-4.5034531207705951E-3</v>
      </c>
      <c r="H87" s="20">
        <f t="shared" si="7"/>
        <v>-1.444453713798209E-3</v>
      </c>
    </row>
    <row r="88" spans="1:8">
      <c r="A88" s="4">
        <v>1426.8000489999999</v>
      </c>
      <c r="B88" s="4">
        <v>104.449997</v>
      </c>
      <c r="D88" s="20">
        <f t="shared" si="8"/>
        <v>2.804044528151248E-4</v>
      </c>
      <c r="E88" s="20">
        <f t="shared" si="5"/>
        <v>1.402022264075624E-4</v>
      </c>
      <c r="F88" s="20">
        <f t="shared" si="9"/>
        <v>-5.2518908768254971E-3</v>
      </c>
      <c r="G88" s="20">
        <f t="shared" si="6"/>
        <v>-2.6259454384127486E-3</v>
      </c>
      <c r="H88" s="20">
        <f t="shared" si="7"/>
        <v>-2.4857432120051863E-3</v>
      </c>
    </row>
    <row r="89" spans="1:8">
      <c r="A89" s="4">
        <v>1434.599976</v>
      </c>
      <c r="B89" s="4">
        <v>103.650002</v>
      </c>
      <c r="D89" s="20">
        <f t="shared" si="8"/>
        <v>5.4518391356112427E-3</v>
      </c>
      <c r="E89" s="20">
        <f t="shared" si="5"/>
        <v>2.7259195678056214E-3</v>
      </c>
      <c r="F89" s="20">
        <f t="shared" si="9"/>
        <v>-7.688601103202717E-3</v>
      </c>
      <c r="G89" s="20">
        <f t="shared" si="6"/>
        <v>-3.8443005516013585E-3</v>
      </c>
      <c r="H89" s="20">
        <f t="shared" si="7"/>
        <v>-1.1183809837957371E-3</v>
      </c>
    </row>
    <row r="90" spans="1:8">
      <c r="A90" s="4">
        <v>1429</v>
      </c>
      <c r="B90" s="4">
        <v>105.699997</v>
      </c>
      <c r="D90" s="20">
        <f t="shared" si="8"/>
        <v>-3.9111490330645668E-3</v>
      </c>
      <c r="E90" s="20">
        <f t="shared" si="5"/>
        <v>-1.9555745165322834E-3</v>
      </c>
      <c r="F90" s="20">
        <f t="shared" si="9"/>
        <v>1.9585006316482668E-2</v>
      </c>
      <c r="G90" s="20">
        <f t="shared" si="6"/>
        <v>9.7925031582413342E-3</v>
      </c>
      <c r="H90" s="20">
        <f t="shared" si="7"/>
        <v>7.8369286417090504E-3</v>
      </c>
    </row>
    <row r="91" spans="1:8">
      <c r="A91" s="4">
        <v>1442</v>
      </c>
      <c r="B91" s="4">
        <v>104</v>
      </c>
      <c r="D91" s="20">
        <f t="shared" si="8"/>
        <v>9.0561399150270484E-3</v>
      </c>
      <c r="E91" s="20">
        <f t="shared" si="5"/>
        <v>4.5280699575135242E-3</v>
      </c>
      <c r="F91" s="20">
        <f t="shared" si="9"/>
        <v>-1.6213965352605015E-2</v>
      </c>
      <c r="G91" s="20">
        <f t="shared" si="6"/>
        <v>-8.1069826763025075E-3</v>
      </c>
      <c r="H91" s="20">
        <f t="shared" si="7"/>
        <v>-3.5789127187889833E-3</v>
      </c>
    </row>
    <row r="92" spans="1:8">
      <c r="A92" s="4">
        <v>1479</v>
      </c>
      <c r="B92" s="4">
        <v>104.400002</v>
      </c>
      <c r="D92" s="20">
        <f t="shared" si="8"/>
        <v>2.5335144865905403E-2</v>
      </c>
      <c r="E92" s="20">
        <f t="shared" si="5"/>
        <v>1.2667572432952702E-2</v>
      </c>
      <c r="F92" s="20">
        <f t="shared" si="9"/>
        <v>3.8387954642535747E-3</v>
      </c>
      <c r="G92" s="20">
        <f t="shared" si="6"/>
        <v>1.9193977321267874E-3</v>
      </c>
      <c r="H92" s="20">
        <f t="shared" si="7"/>
        <v>1.4586970165079489E-2</v>
      </c>
    </row>
    <row r="93" spans="1:8">
      <c r="A93" s="4">
        <v>1503.650024</v>
      </c>
      <c r="B93" s="4">
        <v>105.900002</v>
      </c>
      <c r="D93" s="20">
        <f t="shared" si="8"/>
        <v>1.6529317912371732E-2</v>
      </c>
      <c r="E93" s="20">
        <f t="shared" si="5"/>
        <v>8.264658956185866E-3</v>
      </c>
      <c r="F93" s="20">
        <f t="shared" si="9"/>
        <v>1.42655768874755E-2</v>
      </c>
      <c r="G93" s="20">
        <f t="shared" si="6"/>
        <v>7.1327884437377498E-3</v>
      </c>
      <c r="H93" s="20">
        <f t="shared" si="7"/>
        <v>1.5397447399923617E-2</v>
      </c>
    </row>
    <row r="94" spans="1:8">
      <c r="A94" s="4">
        <v>1453.8000489999999</v>
      </c>
      <c r="B94" s="4">
        <v>112.699997</v>
      </c>
      <c r="D94" s="20">
        <f t="shared" si="8"/>
        <v>-3.3714649867863287E-2</v>
      </c>
      <c r="E94" s="20">
        <f t="shared" si="5"/>
        <v>-1.6857324933931644E-2</v>
      </c>
      <c r="F94" s="20">
        <f t="shared" si="9"/>
        <v>6.2234122933284987E-2</v>
      </c>
      <c r="G94" s="20">
        <f t="shared" si="6"/>
        <v>3.1117061466642493E-2</v>
      </c>
      <c r="H94" s="20">
        <f t="shared" si="7"/>
        <v>1.425973653271085E-2</v>
      </c>
    </row>
    <row r="95" spans="1:8">
      <c r="A95" s="4">
        <v>1421.900024</v>
      </c>
      <c r="B95" s="4">
        <v>110.699997</v>
      </c>
      <c r="D95" s="20">
        <f t="shared" si="8"/>
        <v>-2.2186829474155442E-2</v>
      </c>
      <c r="E95" s="20">
        <f t="shared" si="5"/>
        <v>-1.1093414737077721E-2</v>
      </c>
      <c r="F95" s="20">
        <f t="shared" si="9"/>
        <v>-1.7905581812067074E-2</v>
      </c>
      <c r="G95" s="20">
        <f t="shared" si="6"/>
        <v>-8.9527909060335368E-3</v>
      </c>
      <c r="H95" s="20">
        <f t="shared" si="7"/>
        <v>-2.0046205643111256E-2</v>
      </c>
    </row>
    <row r="96" spans="1:8">
      <c r="A96" s="4">
        <v>1423</v>
      </c>
      <c r="B96" s="4">
        <v>110.300003</v>
      </c>
      <c r="D96" s="20">
        <f t="shared" si="8"/>
        <v>7.7329680869967507E-4</v>
      </c>
      <c r="E96" s="20">
        <f t="shared" si="5"/>
        <v>3.8664840434983754E-4</v>
      </c>
      <c r="F96" s="20">
        <f t="shared" si="9"/>
        <v>-3.6198591563139605E-3</v>
      </c>
      <c r="G96" s="20">
        <f t="shared" si="6"/>
        <v>-1.8099295781569802E-3</v>
      </c>
      <c r="H96" s="20">
        <f t="shared" si="7"/>
        <v>-1.4232811738071427E-3</v>
      </c>
    </row>
    <row r="97" spans="1:8">
      <c r="A97" s="4">
        <v>1409.599976</v>
      </c>
      <c r="B97" s="4">
        <v>114</v>
      </c>
      <c r="D97" s="20">
        <f t="shared" si="8"/>
        <v>-9.461359934044216E-3</v>
      </c>
      <c r="E97" s="20">
        <f t="shared" si="5"/>
        <v>-4.730679967022108E-3</v>
      </c>
      <c r="F97" s="20">
        <f t="shared" si="9"/>
        <v>3.2994494936489628E-2</v>
      </c>
      <c r="G97" s="20">
        <f t="shared" si="6"/>
        <v>1.6497247468244814E-2</v>
      </c>
      <c r="H97" s="20">
        <f t="shared" si="7"/>
        <v>1.1766567501222706E-2</v>
      </c>
    </row>
    <row r="98" spans="1:8">
      <c r="A98" s="4">
        <v>1410.8000489999999</v>
      </c>
      <c r="B98" s="4">
        <v>112.849998</v>
      </c>
      <c r="D98" s="20">
        <f t="shared" si="8"/>
        <v>8.5099493815492754E-4</v>
      </c>
      <c r="E98" s="20">
        <f t="shared" si="5"/>
        <v>4.2549746907746377E-4</v>
      </c>
      <c r="F98" s="20">
        <f t="shared" si="9"/>
        <v>-1.0138962853591617E-2</v>
      </c>
      <c r="G98" s="20">
        <f t="shared" si="6"/>
        <v>-5.0694814267958086E-3</v>
      </c>
      <c r="H98" s="20">
        <f t="shared" si="7"/>
        <v>-4.6439839577183447E-3</v>
      </c>
    </row>
    <row r="99" spans="1:8">
      <c r="A99" s="4">
        <v>1424.9499510000001</v>
      </c>
      <c r="B99" s="4">
        <v>112.349998</v>
      </c>
      <c r="D99" s="20">
        <f t="shared" si="8"/>
        <v>9.9797368867290456E-3</v>
      </c>
      <c r="E99" s="20">
        <f t="shared" si="5"/>
        <v>4.9898684433645228E-3</v>
      </c>
      <c r="F99" s="20">
        <f t="shared" si="9"/>
        <v>-4.4405047110789905E-3</v>
      </c>
      <c r="G99" s="20">
        <f t="shared" si="6"/>
        <v>-2.2202523555394952E-3</v>
      </c>
      <c r="H99" s="20">
        <f t="shared" si="7"/>
        <v>2.7696160878250276E-3</v>
      </c>
    </row>
    <row r="100" spans="1:8">
      <c r="A100" s="4">
        <v>1430</v>
      </c>
      <c r="B100" s="4">
        <v>114.949997</v>
      </c>
      <c r="D100" s="20">
        <f t="shared" si="8"/>
        <v>3.5377532732607155E-3</v>
      </c>
      <c r="E100" s="20">
        <f t="shared" si="5"/>
        <v>1.7688766366303578E-3</v>
      </c>
      <c r="F100" s="20">
        <f t="shared" si="9"/>
        <v>2.2878244281061749E-2</v>
      </c>
      <c r="G100" s="20">
        <f t="shared" si="6"/>
        <v>1.1439122140530875E-2</v>
      </c>
      <c r="H100" s="20">
        <f t="shared" si="7"/>
        <v>1.3207998777161233E-2</v>
      </c>
    </row>
    <row r="101" spans="1:8">
      <c r="A101" s="4">
        <v>1424.1999510000001</v>
      </c>
      <c r="B101" s="4">
        <v>118.699997</v>
      </c>
      <c r="D101" s="20">
        <f t="shared" si="8"/>
        <v>-4.0642261112092621E-3</v>
      </c>
      <c r="E101" s="20">
        <f t="shared" si="5"/>
        <v>-2.032113055604631E-3</v>
      </c>
      <c r="F101" s="20">
        <f t="shared" si="9"/>
        <v>3.2102051230935874E-2</v>
      </c>
      <c r="G101" s="20">
        <f t="shared" si="6"/>
        <v>1.6051025615467937E-2</v>
      </c>
      <c r="H101" s="20">
        <f t="shared" si="7"/>
        <v>1.4018912559863306E-2</v>
      </c>
    </row>
    <row r="102" spans="1:8">
      <c r="A102" s="4">
        <v>1408.599976</v>
      </c>
      <c r="B102" s="4">
        <v>121.150002</v>
      </c>
      <c r="D102" s="20">
        <f t="shared" si="8"/>
        <v>-1.1013931869627815E-2</v>
      </c>
      <c r="E102" s="20">
        <f t="shared" si="5"/>
        <v>-5.5069659348139077E-3</v>
      </c>
      <c r="F102" s="20">
        <f t="shared" si="9"/>
        <v>2.0430187429172582E-2</v>
      </c>
      <c r="G102" s="20">
        <f t="shared" si="6"/>
        <v>1.0215093714586291E-2</v>
      </c>
      <c r="H102" s="20">
        <f t="shared" si="7"/>
        <v>4.7081277797723833E-3</v>
      </c>
    </row>
    <row r="103" spans="1:8">
      <c r="A103" s="4">
        <v>1398.900024</v>
      </c>
      <c r="B103" s="4">
        <v>116</v>
      </c>
      <c r="D103" s="20">
        <f t="shared" si="8"/>
        <v>-6.9100556343940044E-3</v>
      </c>
      <c r="E103" s="20">
        <f t="shared" si="5"/>
        <v>-3.4550278171970022E-3</v>
      </c>
      <c r="F103" s="20">
        <f t="shared" si="9"/>
        <v>-4.3439272664630491E-2</v>
      </c>
      <c r="G103" s="20">
        <f t="shared" si="6"/>
        <v>-2.1719636332315245E-2</v>
      </c>
      <c r="H103" s="20">
        <f t="shared" si="7"/>
        <v>-2.5174664149512249E-2</v>
      </c>
    </row>
    <row r="104" spans="1:8">
      <c r="A104" s="4">
        <v>1442.599976</v>
      </c>
      <c r="B104" s="4">
        <v>115.400002</v>
      </c>
      <c r="D104" s="20">
        <f t="shared" si="8"/>
        <v>3.076079379422202E-2</v>
      </c>
      <c r="E104" s="20">
        <f t="shared" si="5"/>
        <v>1.538039689711101E-2</v>
      </c>
      <c r="F104" s="20">
        <f t="shared" si="9"/>
        <v>-5.1858197013430196E-3</v>
      </c>
      <c r="G104" s="20">
        <f t="shared" si="6"/>
        <v>-2.5929098506715098E-3</v>
      </c>
      <c r="H104" s="20">
        <f t="shared" si="7"/>
        <v>1.27874870464395E-2</v>
      </c>
    </row>
    <row r="105" spans="1:8">
      <c r="A105" s="4">
        <v>1482.75</v>
      </c>
      <c r="B105" s="4">
        <v>117.5</v>
      </c>
      <c r="D105" s="20">
        <f t="shared" si="8"/>
        <v>2.7451447285892296E-2</v>
      </c>
      <c r="E105" s="20">
        <f t="shared" si="5"/>
        <v>1.3725723642946148E-2</v>
      </c>
      <c r="F105" s="20">
        <f t="shared" si="9"/>
        <v>1.8033962179192155E-2</v>
      </c>
      <c r="G105" s="20">
        <f t="shared" si="6"/>
        <v>9.0169810895960774E-3</v>
      </c>
      <c r="H105" s="20">
        <f t="shared" si="7"/>
        <v>2.2742704732542224E-2</v>
      </c>
    </row>
    <row r="106" spans="1:8">
      <c r="A106" s="4">
        <v>1478.849976</v>
      </c>
      <c r="B106" s="4">
        <v>115.800003</v>
      </c>
      <c r="D106" s="20">
        <f t="shared" si="8"/>
        <v>-2.6337292585025779E-3</v>
      </c>
      <c r="E106" s="20">
        <f t="shared" si="5"/>
        <v>-1.3168646292512889E-3</v>
      </c>
      <c r="F106" s="20">
        <f t="shared" si="9"/>
        <v>-1.4573742538583343E-2</v>
      </c>
      <c r="G106" s="20">
        <f t="shared" si="6"/>
        <v>-7.2868712692916717E-3</v>
      </c>
      <c r="H106" s="20">
        <f t="shared" si="7"/>
        <v>-8.60373589854296E-3</v>
      </c>
    </row>
    <row r="107" spans="1:8">
      <c r="A107" s="4">
        <v>1465.900024</v>
      </c>
      <c r="B107" s="4">
        <v>114.699997</v>
      </c>
      <c r="D107" s="20">
        <f t="shared" si="8"/>
        <v>-8.795337792153567E-3</v>
      </c>
      <c r="E107" s="20">
        <f t="shared" si="5"/>
        <v>-4.3976688960767835E-3</v>
      </c>
      <c r="F107" s="20">
        <f t="shared" si="9"/>
        <v>-9.5445930654931028E-3</v>
      </c>
      <c r="G107" s="20">
        <f t="shared" si="6"/>
        <v>-4.7722965327465514E-3</v>
      </c>
      <c r="H107" s="20">
        <f t="shared" si="7"/>
        <v>-9.1699654288233349E-3</v>
      </c>
    </row>
    <row r="108" spans="1:8">
      <c r="A108" s="4">
        <v>1501.900024</v>
      </c>
      <c r="B108" s="4">
        <v>114.050003</v>
      </c>
      <c r="D108" s="20">
        <f t="shared" si="8"/>
        <v>2.4261584523114069E-2</v>
      </c>
      <c r="E108" s="20">
        <f t="shared" si="5"/>
        <v>1.2130792261557034E-2</v>
      </c>
      <c r="F108" s="20">
        <f t="shared" si="9"/>
        <v>-5.6830229454879382E-3</v>
      </c>
      <c r="G108" s="20">
        <f t="shared" si="6"/>
        <v>-2.8415114727439691E-3</v>
      </c>
      <c r="H108" s="20">
        <f t="shared" si="7"/>
        <v>9.2892807888130657E-3</v>
      </c>
    </row>
    <row r="109" spans="1:8">
      <c r="A109" s="4">
        <v>1520.4499510000001</v>
      </c>
      <c r="B109" s="4">
        <v>113.949997</v>
      </c>
      <c r="D109" s="20">
        <f t="shared" si="8"/>
        <v>1.2275322238372665E-2</v>
      </c>
      <c r="E109" s="20">
        <f t="shared" si="5"/>
        <v>6.1376611191863327E-3</v>
      </c>
      <c r="F109" s="20">
        <f t="shared" si="9"/>
        <v>-8.7724567029288133E-4</v>
      </c>
      <c r="G109" s="20">
        <f t="shared" si="6"/>
        <v>-4.3862283514644067E-4</v>
      </c>
      <c r="H109" s="20">
        <f t="shared" si="7"/>
        <v>5.6990382840398923E-3</v>
      </c>
    </row>
    <row r="110" spans="1:8">
      <c r="A110" s="4">
        <v>1513.75</v>
      </c>
      <c r="B110" s="4">
        <v>117.099998</v>
      </c>
      <c r="D110" s="20">
        <f t="shared" si="8"/>
        <v>-4.4162955623645818E-3</v>
      </c>
      <c r="E110" s="20">
        <f t="shared" si="5"/>
        <v>-2.2081477811822909E-3</v>
      </c>
      <c r="F110" s="20">
        <f t="shared" si="9"/>
        <v>2.7268524159895904E-2</v>
      </c>
      <c r="G110" s="20">
        <f t="shared" si="6"/>
        <v>1.3634262079947952E-2</v>
      </c>
      <c r="H110" s="20">
        <f t="shared" si="7"/>
        <v>1.1426114298765661E-2</v>
      </c>
    </row>
    <row r="111" spans="1:8">
      <c r="A111" s="4">
        <v>1487</v>
      </c>
      <c r="B111" s="4">
        <v>115.400002</v>
      </c>
      <c r="D111" s="20">
        <f t="shared" si="8"/>
        <v>-1.7829348407146901E-2</v>
      </c>
      <c r="E111" s="20">
        <f t="shared" si="5"/>
        <v>-8.9146742035734507E-3</v>
      </c>
      <c r="F111" s="20">
        <f t="shared" si="9"/>
        <v>-1.4623882119230687E-2</v>
      </c>
      <c r="G111" s="20">
        <f t="shared" si="6"/>
        <v>-7.3119410596153437E-3</v>
      </c>
      <c r="H111" s="20">
        <f t="shared" si="7"/>
        <v>-1.6226615263188793E-2</v>
      </c>
    </row>
    <row r="112" spans="1:8">
      <c r="A112" s="4">
        <v>1489</v>
      </c>
      <c r="B112" s="4">
        <v>113.650002</v>
      </c>
      <c r="D112" s="20">
        <f t="shared" si="8"/>
        <v>1.3440862238539562E-3</v>
      </c>
      <c r="E112" s="20">
        <f t="shared" si="5"/>
        <v>6.7204311192697809E-4</v>
      </c>
      <c r="F112" s="20">
        <f t="shared" si="9"/>
        <v>-1.5280803508581268E-2</v>
      </c>
      <c r="G112" s="20">
        <f t="shared" si="6"/>
        <v>-7.6404017542906341E-3</v>
      </c>
      <c r="H112" s="20">
        <f t="shared" si="7"/>
        <v>-6.9683586423636562E-3</v>
      </c>
    </row>
    <row r="113" spans="1:8">
      <c r="A113" s="4">
        <v>1513</v>
      </c>
      <c r="B113" s="4">
        <v>115.550003</v>
      </c>
      <c r="D113" s="20">
        <f t="shared" si="8"/>
        <v>1.5989681104346905E-2</v>
      </c>
      <c r="E113" s="20">
        <f t="shared" si="5"/>
        <v>7.9948405521734524E-3</v>
      </c>
      <c r="F113" s="20">
        <f t="shared" si="9"/>
        <v>1.6579794786735876E-2</v>
      </c>
      <c r="G113" s="20">
        <f t="shared" si="6"/>
        <v>8.2898973933679381E-3</v>
      </c>
      <c r="H113" s="20">
        <f t="shared" si="7"/>
        <v>1.6284737945541389E-2</v>
      </c>
    </row>
    <row r="114" spans="1:8">
      <c r="A114" s="4">
        <v>1519.5</v>
      </c>
      <c r="B114" s="4">
        <v>114.349998</v>
      </c>
      <c r="D114" s="20">
        <f t="shared" si="8"/>
        <v>4.2868985684918091E-3</v>
      </c>
      <c r="E114" s="20">
        <f t="shared" si="5"/>
        <v>2.1434492842459046E-3</v>
      </c>
      <c r="F114" s="20">
        <f t="shared" si="9"/>
        <v>-1.0439459704547854E-2</v>
      </c>
      <c r="G114" s="20">
        <f t="shared" si="6"/>
        <v>-5.219729852273927E-3</v>
      </c>
      <c r="H114" s="20">
        <f t="shared" si="7"/>
        <v>-3.0762805680280224E-3</v>
      </c>
    </row>
    <row r="115" spans="1:8">
      <c r="A115" s="4">
        <v>1527</v>
      </c>
      <c r="B115" s="4">
        <v>118.449997</v>
      </c>
      <c r="D115" s="20">
        <f t="shared" si="8"/>
        <v>4.9236928617847411E-3</v>
      </c>
      <c r="E115" s="20">
        <f t="shared" si="5"/>
        <v>2.4618464308923706E-3</v>
      </c>
      <c r="F115" s="20">
        <f t="shared" si="9"/>
        <v>3.522700229902373E-2</v>
      </c>
      <c r="G115" s="20">
        <f t="shared" si="6"/>
        <v>1.7613501149511865E-2</v>
      </c>
      <c r="H115" s="20">
        <f t="shared" si="7"/>
        <v>2.0075347580404235E-2</v>
      </c>
    </row>
    <row r="116" spans="1:8">
      <c r="A116" s="4">
        <v>1510.1999510000001</v>
      </c>
      <c r="B116" s="4">
        <v>119.400002</v>
      </c>
      <c r="D116" s="20">
        <f t="shared" si="8"/>
        <v>-1.1062966295341406E-2</v>
      </c>
      <c r="E116" s="20">
        <f t="shared" si="5"/>
        <v>-5.5314831476707032E-3</v>
      </c>
      <c r="F116" s="20">
        <f t="shared" si="9"/>
        <v>7.9883124312684801E-3</v>
      </c>
      <c r="G116" s="20">
        <f t="shared" si="6"/>
        <v>3.9941562156342401E-3</v>
      </c>
      <c r="H116" s="20">
        <f t="shared" si="7"/>
        <v>-1.5373269320364631E-3</v>
      </c>
    </row>
    <row r="117" spans="1:8">
      <c r="A117" s="4">
        <v>1524.9499510000001</v>
      </c>
      <c r="B117" s="4">
        <v>123.800003</v>
      </c>
      <c r="D117" s="20">
        <f t="shared" si="8"/>
        <v>9.7195305632719175E-3</v>
      </c>
      <c r="E117" s="20">
        <f t="shared" si="5"/>
        <v>4.8597652816359587E-3</v>
      </c>
      <c r="F117" s="20">
        <f t="shared" si="9"/>
        <v>3.6188166774208316E-2</v>
      </c>
      <c r="G117" s="20">
        <f t="shared" si="6"/>
        <v>1.8094083387104158E-2</v>
      </c>
      <c r="H117" s="20">
        <f t="shared" si="7"/>
        <v>2.2953848668740118E-2</v>
      </c>
    </row>
    <row r="118" spans="1:8">
      <c r="A118" s="4">
        <v>1520.650024</v>
      </c>
      <c r="B118" s="4">
        <v>126.699997</v>
      </c>
      <c r="D118" s="20">
        <f t="shared" si="8"/>
        <v>-2.8236996928942344E-3</v>
      </c>
      <c r="E118" s="20">
        <f t="shared" si="5"/>
        <v>-1.4118498464471172E-3</v>
      </c>
      <c r="F118" s="20">
        <f t="shared" si="9"/>
        <v>2.3154679165984852E-2</v>
      </c>
      <c r="G118" s="20">
        <f t="shared" si="6"/>
        <v>1.1577339582992426E-2</v>
      </c>
      <c r="H118" s="20">
        <f t="shared" si="7"/>
        <v>1.0165489736545309E-2</v>
      </c>
    </row>
    <row r="119" spans="1:8">
      <c r="A119" s="4">
        <v>1514</v>
      </c>
      <c r="B119" s="4">
        <v>127.5</v>
      </c>
      <c r="D119" s="20">
        <f t="shared" si="8"/>
        <v>-4.382735796274578E-3</v>
      </c>
      <c r="E119" s="20">
        <f t="shared" si="5"/>
        <v>-2.191367898137289E-3</v>
      </c>
      <c r="F119" s="20">
        <f t="shared" si="9"/>
        <v>6.2943009493671735E-3</v>
      </c>
      <c r="G119" s="20">
        <f t="shared" si="6"/>
        <v>3.1471504746835867E-3</v>
      </c>
      <c r="H119" s="20">
        <f t="shared" si="7"/>
        <v>9.5578257654629776E-4</v>
      </c>
    </row>
    <row r="120" spans="1:8">
      <c r="A120" s="4">
        <v>1501.3000489999999</v>
      </c>
      <c r="B120" s="4">
        <v>125.900002</v>
      </c>
      <c r="D120" s="20">
        <f t="shared" si="8"/>
        <v>-8.4237229407553606E-3</v>
      </c>
      <c r="E120" s="20">
        <f t="shared" si="5"/>
        <v>-4.2118614703776803E-3</v>
      </c>
      <c r="F120" s="20">
        <f t="shared" si="9"/>
        <v>-1.2628407662556001E-2</v>
      </c>
      <c r="G120" s="20">
        <f t="shared" si="6"/>
        <v>-6.3142038312780004E-3</v>
      </c>
      <c r="H120" s="20">
        <f t="shared" si="7"/>
        <v>-1.0526065301655681E-2</v>
      </c>
    </row>
    <row r="121" spans="1:8">
      <c r="A121" s="4">
        <v>1502</v>
      </c>
      <c r="B121" s="4">
        <v>128</v>
      </c>
      <c r="D121" s="20">
        <f t="shared" si="8"/>
        <v>4.6612126744136561E-4</v>
      </c>
      <c r="E121" s="20">
        <f t="shared" si="5"/>
        <v>2.330606337206828E-4</v>
      </c>
      <c r="F121" s="20">
        <f t="shared" si="9"/>
        <v>1.6542306983692238E-2</v>
      </c>
      <c r="G121" s="20">
        <f t="shared" si="6"/>
        <v>8.2711534918461192E-3</v>
      </c>
      <c r="H121" s="20">
        <f t="shared" si="7"/>
        <v>8.5042141255668013E-3</v>
      </c>
    </row>
    <row r="122" spans="1:8">
      <c r="A122" s="4">
        <v>1489</v>
      </c>
      <c r="B122" s="4">
        <v>124.800003</v>
      </c>
      <c r="D122" s="20">
        <f t="shared" si="8"/>
        <v>-8.6927996400711135E-3</v>
      </c>
      <c r="E122" s="20">
        <f t="shared" si="5"/>
        <v>-4.3463998200355567E-3</v>
      </c>
      <c r="F122" s="20">
        <f t="shared" si="9"/>
        <v>-2.5317783945828596E-2</v>
      </c>
      <c r="G122" s="20">
        <f t="shared" si="6"/>
        <v>-1.2658891972914298E-2</v>
      </c>
      <c r="H122" s="20">
        <f t="shared" si="7"/>
        <v>-1.7005291792949854E-2</v>
      </c>
    </row>
    <row r="123" spans="1:8">
      <c r="A123" s="4">
        <v>1496.5500489999999</v>
      </c>
      <c r="B123" s="4">
        <v>126.599998</v>
      </c>
      <c r="D123" s="20">
        <f t="shared" si="8"/>
        <v>5.0577380855894253E-3</v>
      </c>
      <c r="E123" s="20">
        <f t="shared" si="5"/>
        <v>2.5288690427947126E-3</v>
      </c>
      <c r="F123" s="20">
        <f t="shared" si="9"/>
        <v>1.4320013938498707E-2</v>
      </c>
      <c r="G123" s="20">
        <f t="shared" si="6"/>
        <v>7.1600069692493535E-3</v>
      </c>
      <c r="H123" s="20">
        <f t="shared" si="7"/>
        <v>9.6888760120440662E-3</v>
      </c>
    </row>
    <row r="124" spans="1:8">
      <c r="A124" s="4">
        <v>1486</v>
      </c>
      <c r="B124" s="4">
        <v>125.800003</v>
      </c>
      <c r="D124" s="20">
        <f t="shared" si="8"/>
        <v>-7.0745454918939646E-3</v>
      </c>
      <c r="E124" s="20">
        <f t="shared" si="5"/>
        <v>-3.5372727459469823E-3</v>
      </c>
      <c r="F124" s="20">
        <f t="shared" si="9"/>
        <v>-6.3391257985707401E-3</v>
      </c>
      <c r="G124" s="20">
        <f t="shared" si="6"/>
        <v>-3.16956289928537E-3</v>
      </c>
      <c r="H124" s="20">
        <f t="shared" si="7"/>
        <v>-6.7068356452323523E-3</v>
      </c>
    </row>
    <row r="125" spans="1:8">
      <c r="A125" s="4">
        <v>1496</v>
      </c>
      <c r="B125" s="4">
        <v>128.5</v>
      </c>
      <c r="D125" s="20">
        <f t="shared" si="8"/>
        <v>6.7069332567180799E-3</v>
      </c>
      <c r="E125" s="20">
        <f t="shared" si="5"/>
        <v>3.35346662835904E-3</v>
      </c>
      <c r="F125" s="20">
        <f t="shared" si="9"/>
        <v>2.1235536221557907E-2</v>
      </c>
      <c r="G125" s="20">
        <f t="shared" si="6"/>
        <v>1.0617768110778953E-2</v>
      </c>
      <c r="H125" s="20">
        <f t="shared" si="7"/>
        <v>1.3971234739137993E-2</v>
      </c>
    </row>
    <row r="126" spans="1:8">
      <c r="A126" s="4">
        <v>1494</v>
      </c>
      <c r="B126" s="4">
        <v>128.25</v>
      </c>
      <c r="D126" s="20">
        <f t="shared" si="8"/>
        <v>-1.3377928416599422E-3</v>
      </c>
      <c r="E126" s="20">
        <f t="shared" si="5"/>
        <v>-6.6889642082997112E-4</v>
      </c>
      <c r="F126" s="20">
        <f t="shared" si="9"/>
        <v>-1.9474202843955666E-3</v>
      </c>
      <c r="G126" s="20">
        <f t="shared" si="6"/>
        <v>-9.7371014219778331E-4</v>
      </c>
      <c r="H126" s="20">
        <f t="shared" si="7"/>
        <v>-1.6426065630277544E-3</v>
      </c>
    </row>
    <row r="127" spans="1:8">
      <c r="A127" s="4">
        <v>1478.75</v>
      </c>
      <c r="B127" s="4">
        <v>127</v>
      </c>
      <c r="D127" s="20">
        <f t="shared" si="8"/>
        <v>-1.0259950400166098E-2</v>
      </c>
      <c r="E127" s="20">
        <f t="shared" si="5"/>
        <v>-5.1299752000830492E-3</v>
      </c>
      <c r="F127" s="20">
        <f t="shared" si="9"/>
        <v>-9.7943975922876979E-3</v>
      </c>
      <c r="G127" s="20">
        <f t="shared" si="6"/>
        <v>-4.8971987961438489E-3</v>
      </c>
      <c r="H127" s="20">
        <f t="shared" si="7"/>
        <v>-1.0027173996226898E-2</v>
      </c>
    </row>
    <row r="128" spans="1:8">
      <c r="A128" s="4">
        <v>1490</v>
      </c>
      <c r="B128" s="4">
        <v>124.550003</v>
      </c>
      <c r="D128" s="20">
        <f t="shared" si="8"/>
        <v>7.5789836469082987E-3</v>
      </c>
      <c r="E128" s="20">
        <f t="shared" si="5"/>
        <v>3.7894918234541494E-3</v>
      </c>
      <c r="F128" s="20">
        <f t="shared" si="9"/>
        <v>-1.9479820663689907E-2</v>
      </c>
      <c r="G128" s="20">
        <f t="shared" si="6"/>
        <v>-9.7399103318449535E-3</v>
      </c>
      <c r="H128" s="20">
        <f t="shared" si="7"/>
        <v>-5.9504185083908041E-3</v>
      </c>
    </row>
    <row r="129" spans="1:8">
      <c r="A129" s="4">
        <v>1491.8000489999999</v>
      </c>
      <c r="B129" s="4">
        <v>122</v>
      </c>
      <c r="D129" s="20">
        <f t="shared" si="8"/>
        <v>1.2073574277834127E-3</v>
      </c>
      <c r="E129" s="20">
        <f t="shared" si="5"/>
        <v>6.0367871389170635E-4</v>
      </c>
      <c r="F129" s="20">
        <f t="shared" si="9"/>
        <v>-2.0686221061644736E-2</v>
      </c>
      <c r="G129" s="20">
        <f t="shared" si="6"/>
        <v>-1.0343110530822368E-2</v>
      </c>
      <c r="H129" s="20">
        <f t="shared" si="7"/>
        <v>-9.7394318169306618E-3</v>
      </c>
    </row>
    <row r="130" spans="1:8">
      <c r="A130" s="4">
        <v>1508</v>
      </c>
      <c r="B130" s="4">
        <v>124.199997</v>
      </c>
      <c r="D130" s="20">
        <f t="shared" si="8"/>
        <v>1.0800792200612967E-2</v>
      </c>
      <c r="E130" s="20">
        <f t="shared" si="5"/>
        <v>5.4003961003064836E-3</v>
      </c>
      <c r="F130" s="20">
        <f t="shared" si="9"/>
        <v>1.7872100611532195E-2</v>
      </c>
      <c r="G130" s="20">
        <f t="shared" si="6"/>
        <v>8.9360503057660974E-3</v>
      </c>
      <c r="H130" s="20">
        <f t="shared" si="7"/>
        <v>1.4336446406072581E-2</v>
      </c>
    </row>
    <row r="131" spans="1:8">
      <c r="A131" s="4">
        <v>1497.8000489999999</v>
      </c>
      <c r="B131" s="4">
        <v>124.400002</v>
      </c>
      <c r="D131" s="20">
        <f t="shared" si="8"/>
        <v>-6.7868720379870764E-3</v>
      </c>
      <c r="E131" s="20">
        <f t="shared" ref="E131:E194" si="10">D131*$C$1</f>
        <v>-3.3934360189935382E-3</v>
      </c>
      <c r="F131" s="20">
        <f t="shared" si="9"/>
        <v>1.6090510374607541E-3</v>
      </c>
      <c r="G131" s="20">
        <f t="shared" ref="G131:G194" si="11">F131*$C$1</f>
        <v>8.0452551873037707E-4</v>
      </c>
      <c r="H131" s="20">
        <f t="shared" ref="H131:H194" si="12">E131+G131</f>
        <v>-2.588910500263161E-3</v>
      </c>
    </row>
    <row r="132" spans="1:8">
      <c r="A132" s="4">
        <v>1513.4499510000001</v>
      </c>
      <c r="B132" s="4">
        <v>124.449997</v>
      </c>
      <c r="D132" s="20">
        <f t="shared" ref="D132:D195" si="13">LN(A132/A131)</f>
        <v>1.0394383000548795E-2</v>
      </c>
      <c r="E132" s="20">
        <f t="shared" si="10"/>
        <v>5.1971915002743977E-3</v>
      </c>
      <c r="F132" s="20">
        <f t="shared" ref="F132:F195" si="14">LN(B132/B131)</f>
        <v>4.0180832528465769E-4</v>
      </c>
      <c r="G132" s="20">
        <f t="shared" si="11"/>
        <v>2.0090416264232884E-4</v>
      </c>
      <c r="H132" s="20">
        <f t="shared" si="12"/>
        <v>5.3980956629167262E-3</v>
      </c>
    </row>
    <row r="133" spans="1:8">
      <c r="A133" s="4">
        <v>1522</v>
      </c>
      <c r="B133" s="4">
        <v>124.949997</v>
      </c>
      <c r="D133" s="20">
        <f t="shared" si="13"/>
        <v>5.6334788911680577E-3</v>
      </c>
      <c r="E133" s="20">
        <f t="shared" si="10"/>
        <v>2.8167394455840288E-3</v>
      </c>
      <c r="F133" s="20">
        <f t="shared" si="14"/>
        <v>4.0096285638233087E-3</v>
      </c>
      <c r="G133" s="20">
        <f t="shared" si="11"/>
        <v>2.0048142819116543E-3</v>
      </c>
      <c r="H133" s="20">
        <f t="shared" si="12"/>
        <v>4.8215537274956827E-3</v>
      </c>
    </row>
    <row r="134" spans="1:8">
      <c r="A134" s="4">
        <v>1523</v>
      </c>
      <c r="B134" s="4">
        <v>124.5</v>
      </c>
      <c r="D134" s="20">
        <f t="shared" si="13"/>
        <v>6.5681447353075359E-4</v>
      </c>
      <c r="E134" s="20">
        <f t="shared" si="10"/>
        <v>3.284072367653768E-4</v>
      </c>
      <c r="F134" s="20">
        <f t="shared" si="14"/>
        <v>-3.6079173665949284E-3</v>
      </c>
      <c r="G134" s="20">
        <f t="shared" si="11"/>
        <v>-1.8039586832974642E-3</v>
      </c>
      <c r="H134" s="20">
        <f t="shared" si="12"/>
        <v>-1.4755514465320874E-3</v>
      </c>
    </row>
    <row r="135" spans="1:8">
      <c r="A135" s="4">
        <v>1508.1999510000001</v>
      </c>
      <c r="B135" s="4">
        <v>122.449997</v>
      </c>
      <c r="D135" s="20">
        <f t="shared" si="13"/>
        <v>-9.7652196156754068E-3</v>
      </c>
      <c r="E135" s="20">
        <f t="shared" si="10"/>
        <v>-4.8826098078377034E-3</v>
      </c>
      <c r="F135" s="20">
        <f t="shared" si="14"/>
        <v>-1.6602957006381733E-2</v>
      </c>
      <c r="G135" s="20">
        <f t="shared" si="11"/>
        <v>-8.3014785031908667E-3</v>
      </c>
      <c r="H135" s="20">
        <f t="shared" si="12"/>
        <v>-1.3184088311028571E-2</v>
      </c>
    </row>
    <row r="136" spans="1:8">
      <c r="A136" s="4">
        <v>1509</v>
      </c>
      <c r="B136" s="4">
        <v>120.949997</v>
      </c>
      <c r="D136" s="20">
        <f t="shared" si="13"/>
        <v>5.3032548836265793E-4</v>
      </c>
      <c r="E136" s="20">
        <f t="shared" si="10"/>
        <v>2.6516274418132897E-4</v>
      </c>
      <c r="F136" s="20">
        <f t="shared" si="14"/>
        <v>-1.23255466459825E-2</v>
      </c>
      <c r="G136" s="20">
        <f t="shared" si="11"/>
        <v>-6.1627733229912499E-3</v>
      </c>
      <c r="H136" s="20">
        <f t="shared" si="12"/>
        <v>-5.8976105788099212E-3</v>
      </c>
    </row>
    <row r="137" spans="1:8">
      <c r="A137" s="4">
        <v>1502</v>
      </c>
      <c r="B137" s="4">
        <v>119.75</v>
      </c>
      <c r="D137" s="20">
        <f t="shared" si="13"/>
        <v>-4.6496264437687921E-3</v>
      </c>
      <c r="E137" s="20">
        <f t="shared" si="10"/>
        <v>-2.3248132218843961E-3</v>
      </c>
      <c r="F137" s="20">
        <f t="shared" si="14"/>
        <v>-9.9709759613734912E-3</v>
      </c>
      <c r="G137" s="20">
        <f t="shared" si="11"/>
        <v>-4.9854879806867456E-3</v>
      </c>
      <c r="H137" s="20">
        <f t="shared" si="12"/>
        <v>-7.3103012025711421E-3</v>
      </c>
    </row>
    <row r="138" spans="1:8">
      <c r="A138" s="4">
        <v>1489.25</v>
      </c>
      <c r="B138" s="4">
        <v>120.849998</v>
      </c>
      <c r="D138" s="20">
        <f t="shared" si="13"/>
        <v>-8.5249158152832655E-3</v>
      </c>
      <c r="E138" s="20">
        <f t="shared" si="10"/>
        <v>-4.2624579076416327E-3</v>
      </c>
      <c r="F138" s="20">
        <f t="shared" si="14"/>
        <v>9.1438543090257875E-3</v>
      </c>
      <c r="G138" s="20">
        <f t="shared" si="11"/>
        <v>4.5719271545128937E-3</v>
      </c>
      <c r="H138" s="20">
        <f t="shared" si="12"/>
        <v>3.09469246871261E-4</v>
      </c>
    </row>
    <row r="139" spans="1:8">
      <c r="A139" s="4">
        <v>1504.5</v>
      </c>
      <c r="B139" s="4">
        <v>121.449997</v>
      </c>
      <c r="D139" s="20">
        <f t="shared" si="13"/>
        <v>1.0187979561302995E-2</v>
      </c>
      <c r="E139" s="20">
        <f t="shared" si="10"/>
        <v>5.0939897806514976E-3</v>
      </c>
      <c r="F139" s="20">
        <f t="shared" si="14"/>
        <v>4.9525401466075491E-3</v>
      </c>
      <c r="G139" s="20">
        <f t="shared" si="11"/>
        <v>2.4762700733037745E-3</v>
      </c>
      <c r="H139" s="20">
        <f t="shared" si="12"/>
        <v>7.5702598539552721E-3</v>
      </c>
    </row>
    <row r="140" spans="1:8">
      <c r="A140" s="4">
        <v>1540</v>
      </c>
      <c r="B140" s="4">
        <v>125</v>
      </c>
      <c r="D140" s="20">
        <f t="shared" si="13"/>
        <v>2.3321799337574826E-2</v>
      </c>
      <c r="E140" s="20">
        <f t="shared" si="10"/>
        <v>1.1660899668787413E-2</v>
      </c>
      <c r="F140" s="20">
        <f t="shared" si="14"/>
        <v>2.881110655564327E-2</v>
      </c>
      <c r="G140" s="20">
        <f t="shared" si="11"/>
        <v>1.4405553277821635E-2</v>
      </c>
      <c r="H140" s="20">
        <f t="shared" si="12"/>
        <v>2.6066452946609048E-2</v>
      </c>
    </row>
    <row r="141" spans="1:8">
      <c r="A141" s="4">
        <v>1545.349976</v>
      </c>
      <c r="B141" s="4">
        <v>120.400002</v>
      </c>
      <c r="D141" s="20">
        <f t="shared" si="13"/>
        <v>3.4679899548561359E-3</v>
      </c>
      <c r="E141" s="20">
        <f t="shared" si="10"/>
        <v>1.7339949774280679E-3</v>
      </c>
      <c r="F141" s="20">
        <f t="shared" si="14"/>
        <v>-3.7494187816284864E-2</v>
      </c>
      <c r="G141" s="20">
        <f t="shared" si="11"/>
        <v>-1.8747093908142432E-2</v>
      </c>
      <c r="H141" s="20">
        <f t="shared" si="12"/>
        <v>-1.7013098930714364E-2</v>
      </c>
    </row>
    <row r="142" spans="1:8">
      <c r="A142" s="4">
        <v>1537.6999510000001</v>
      </c>
      <c r="B142" s="4">
        <v>119.400002</v>
      </c>
      <c r="D142" s="20">
        <f t="shared" si="13"/>
        <v>-4.9626447066580034E-3</v>
      </c>
      <c r="E142" s="20">
        <f t="shared" si="10"/>
        <v>-2.4813223533290017E-3</v>
      </c>
      <c r="F142" s="20">
        <f t="shared" si="14"/>
        <v>-8.3403317770959166E-3</v>
      </c>
      <c r="G142" s="20">
        <f t="shared" si="11"/>
        <v>-4.1701658885479583E-3</v>
      </c>
      <c r="H142" s="20">
        <f t="shared" si="12"/>
        <v>-6.65148824187696E-3</v>
      </c>
    </row>
    <row r="143" spans="1:8">
      <c r="A143" s="4">
        <v>1516</v>
      </c>
      <c r="B143" s="4">
        <v>118.650002</v>
      </c>
      <c r="D143" s="20">
        <f t="shared" si="13"/>
        <v>-1.4212474453556199E-2</v>
      </c>
      <c r="E143" s="20">
        <f t="shared" si="10"/>
        <v>-7.1062372267780994E-3</v>
      </c>
      <c r="F143" s="20">
        <f t="shared" si="14"/>
        <v>-6.3012179708478878E-3</v>
      </c>
      <c r="G143" s="20">
        <f t="shared" si="11"/>
        <v>-3.1506089854239439E-3</v>
      </c>
      <c r="H143" s="20">
        <f t="shared" si="12"/>
        <v>-1.0256846212202044E-2</v>
      </c>
    </row>
    <row r="144" spans="1:8">
      <c r="A144" s="4">
        <v>1502</v>
      </c>
      <c r="B144" s="4">
        <v>119.349998</v>
      </c>
      <c r="D144" s="20">
        <f t="shared" si="13"/>
        <v>-9.2777338782368771E-3</v>
      </c>
      <c r="E144" s="20">
        <f t="shared" si="10"/>
        <v>-4.6388669391184386E-3</v>
      </c>
      <c r="F144" s="20">
        <f t="shared" si="14"/>
        <v>5.8823362893304539E-3</v>
      </c>
      <c r="G144" s="20">
        <f t="shared" si="11"/>
        <v>2.9411681446652269E-3</v>
      </c>
      <c r="H144" s="20">
        <f t="shared" si="12"/>
        <v>-1.6976987944532116E-3</v>
      </c>
    </row>
    <row r="145" spans="1:8">
      <c r="A145" s="4">
        <v>1506.099976</v>
      </c>
      <c r="B145" s="4">
        <v>120.800003</v>
      </c>
      <c r="D145" s="20">
        <f t="shared" si="13"/>
        <v>2.7259589585257966E-3</v>
      </c>
      <c r="E145" s="20">
        <f t="shared" si="10"/>
        <v>1.3629794792628983E-3</v>
      </c>
      <c r="F145" s="20">
        <f t="shared" si="14"/>
        <v>1.2075974307748536E-2</v>
      </c>
      <c r="G145" s="20">
        <f t="shared" si="11"/>
        <v>6.0379871538742682E-3</v>
      </c>
      <c r="H145" s="20">
        <f t="shared" si="12"/>
        <v>7.4009666331371661E-3</v>
      </c>
    </row>
    <row r="146" spans="1:8">
      <c r="A146" s="4">
        <v>1507.349976</v>
      </c>
      <c r="B146" s="4">
        <v>121.75</v>
      </c>
      <c r="D146" s="20">
        <f t="shared" si="13"/>
        <v>8.296139584890327E-4</v>
      </c>
      <c r="E146" s="20">
        <f t="shared" si="10"/>
        <v>4.1480697924451635E-4</v>
      </c>
      <c r="F146" s="20">
        <f t="shared" si="14"/>
        <v>7.8334516275477169E-3</v>
      </c>
      <c r="G146" s="20">
        <f t="shared" si="11"/>
        <v>3.9167258137738584E-3</v>
      </c>
      <c r="H146" s="20">
        <f t="shared" si="12"/>
        <v>4.3315327930183748E-3</v>
      </c>
    </row>
    <row r="147" spans="1:8">
      <c r="A147" s="4">
        <v>1526.75</v>
      </c>
      <c r="B147" s="4">
        <v>119.400002</v>
      </c>
      <c r="D147" s="20">
        <f t="shared" si="13"/>
        <v>1.2788166862149257E-2</v>
      </c>
      <c r="E147" s="20">
        <f t="shared" si="10"/>
        <v>6.3940834310746283E-3</v>
      </c>
      <c r="F147" s="20">
        <f t="shared" si="14"/>
        <v>-1.9490544253778826E-2</v>
      </c>
      <c r="G147" s="20">
        <f t="shared" si="11"/>
        <v>-9.7452721268894132E-3</v>
      </c>
      <c r="H147" s="20">
        <f t="shared" si="12"/>
        <v>-3.3511886958147849E-3</v>
      </c>
    </row>
    <row r="148" spans="1:8">
      <c r="A148" s="4">
        <v>1529.9499510000001</v>
      </c>
      <c r="B148" s="4">
        <v>117.400002</v>
      </c>
      <c r="D148" s="20">
        <f t="shared" si="13"/>
        <v>2.0937299834896781E-3</v>
      </c>
      <c r="E148" s="20">
        <f t="shared" si="10"/>
        <v>1.046864991744839E-3</v>
      </c>
      <c r="F148" s="20">
        <f t="shared" si="14"/>
        <v>-1.6892293279149234E-2</v>
      </c>
      <c r="G148" s="20">
        <f t="shared" si="11"/>
        <v>-8.4461466395746171E-3</v>
      </c>
      <c r="H148" s="20">
        <f t="shared" si="12"/>
        <v>-7.3992816478297783E-3</v>
      </c>
    </row>
    <row r="149" spans="1:8">
      <c r="A149" s="4">
        <v>1488.849976</v>
      </c>
      <c r="B149" s="4">
        <v>116.550003</v>
      </c>
      <c r="D149" s="20">
        <f t="shared" si="13"/>
        <v>-2.7231029347877311E-2</v>
      </c>
      <c r="E149" s="20">
        <f t="shared" si="10"/>
        <v>-1.3615514673938655E-2</v>
      </c>
      <c r="F149" s="20">
        <f t="shared" si="14"/>
        <v>-7.2665332079794439E-3</v>
      </c>
      <c r="G149" s="20">
        <f t="shared" si="11"/>
        <v>-3.633266603989722E-3</v>
      </c>
      <c r="H149" s="20">
        <f t="shared" si="12"/>
        <v>-1.7248781277928376E-2</v>
      </c>
    </row>
    <row r="150" spans="1:8">
      <c r="A150" s="4">
        <v>1454</v>
      </c>
      <c r="B150" s="4">
        <v>113.25</v>
      </c>
      <c r="D150" s="20">
        <f t="shared" si="13"/>
        <v>-2.3685614645391935E-2</v>
      </c>
      <c r="E150" s="20">
        <f t="shared" si="10"/>
        <v>-1.1842807322695968E-2</v>
      </c>
      <c r="F150" s="20">
        <f t="shared" si="14"/>
        <v>-2.8722626858648164E-2</v>
      </c>
      <c r="G150" s="20">
        <f t="shared" si="11"/>
        <v>-1.4361313429324082E-2</v>
      </c>
      <c r="H150" s="20">
        <f t="shared" si="12"/>
        <v>-2.6204120752020048E-2</v>
      </c>
    </row>
    <row r="151" spans="1:8">
      <c r="A151" s="4">
        <v>1468.5</v>
      </c>
      <c r="B151" s="4">
        <v>115.800003</v>
      </c>
      <c r="D151" s="20">
        <f t="shared" si="13"/>
        <v>9.9230925452100192E-3</v>
      </c>
      <c r="E151" s="20">
        <f t="shared" si="10"/>
        <v>4.9615462726050096E-3</v>
      </c>
      <c r="F151" s="20">
        <f t="shared" si="14"/>
        <v>2.2266826682487001E-2</v>
      </c>
      <c r="G151" s="20">
        <f t="shared" si="11"/>
        <v>1.11334133412435E-2</v>
      </c>
      <c r="H151" s="20">
        <f t="shared" si="12"/>
        <v>1.6094959613848509E-2</v>
      </c>
    </row>
    <row r="152" spans="1:8">
      <c r="A152" s="4">
        <v>1457.4499510000001</v>
      </c>
      <c r="B152" s="4">
        <v>116.75</v>
      </c>
      <c r="D152" s="20">
        <f t="shared" si="13"/>
        <v>-7.5531719401572012E-3</v>
      </c>
      <c r="E152" s="20">
        <f t="shared" si="10"/>
        <v>-3.7765859700786006E-3</v>
      </c>
      <c r="F152" s="20">
        <f t="shared" si="14"/>
        <v>8.1703055033762878E-3</v>
      </c>
      <c r="G152" s="20">
        <f t="shared" si="11"/>
        <v>4.0851527516881439E-3</v>
      </c>
      <c r="H152" s="20">
        <f t="shared" si="12"/>
        <v>3.0856678160954328E-4</v>
      </c>
    </row>
    <row r="153" spans="1:8">
      <c r="A153" s="4">
        <v>1444</v>
      </c>
      <c r="B153" s="4">
        <v>115.599998</v>
      </c>
      <c r="D153" s="20">
        <f t="shared" si="13"/>
        <v>-9.2712592457459882E-3</v>
      </c>
      <c r="E153" s="20">
        <f t="shared" si="10"/>
        <v>-4.6356296228729941E-3</v>
      </c>
      <c r="F153" s="20">
        <f t="shared" si="14"/>
        <v>-9.8989576117678203E-3</v>
      </c>
      <c r="G153" s="20">
        <f t="shared" si="11"/>
        <v>-4.9494788058839102E-3</v>
      </c>
      <c r="H153" s="20">
        <f t="shared" si="12"/>
        <v>-9.5851084287569034E-3</v>
      </c>
    </row>
    <row r="154" spans="1:8">
      <c r="A154" s="4">
        <v>1449.900024</v>
      </c>
      <c r="B154" s="4">
        <v>115.900002</v>
      </c>
      <c r="D154" s="20">
        <f t="shared" si="13"/>
        <v>4.0775646192421789E-3</v>
      </c>
      <c r="E154" s="20">
        <f t="shared" si="10"/>
        <v>2.0387823096210895E-3</v>
      </c>
      <c r="F154" s="20">
        <f t="shared" si="14"/>
        <v>2.5918286647223796E-3</v>
      </c>
      <c r="G154" s="20">
        <f t="shared" si="11"/>
        <v>1.2959143323611898E-3</v>
      </c>
      <c r="H154" s="20">
        <f t="shared" si="12"/>
        <v>3.3346966419822792E-3</v>
      </c>
    </row>
    <row r="155" spans="1:8">
      <c r="A155" s="4">
        <v>1438.6999510000001</v>
      </c>
      <c r="B155" s="4">
        <v>115.199997</v>
      </c>
      <c r="D155" s="20">
        <f t="shared" si="13"/>
        <v>-7.7547110875519501E-3</v>
      </c>
      <c r="E155" s="20">
        <f t="shared" si="10"/>
        <v>-3.8773555437759751E-3</v>
      </c>
      <c r="F155" s="20">
        <f t="shared" si="14"/>
        <v>-6.0580453818374382E-3</v>
      </c>
      <c r="G155" s="20">
        <f t="shared" si="11"/>
        <v>-3.0290226909187191E-3</v>
      </c>
      <c r="H155" s="20">
        <f t="shared" si="12"/>
        <v>-6.9063782346946937E-3</v>
      </c>
    </row>
    <row r="156" spans="1:8">
      <c r="A156" s="4">
        <v>1429.9499510000001</v>
      </c>
      <c r="B156" s="4">
        <v>115.800003</v>
      </c>
      <c r="D156" s="20">
        <f t="shared" si="13"/>
        <v>-6.1004496436979352E-3</v>
      </c>
      <c r="E156" s="20">
        <f t="shared" si="10"/>
        <v>-3.0502248218489676E-3</v>
      </c>
      <c r="F156" s="20">
        <f t="shared" si="14"/>
        <v>5.1948688255064601E-3</v>
      </c>
      <c r="G156" s="20">
        <f t="shared" si="11"/>
        <v>2.5974344127532301E-3</v>
      </c>
      <c r="H156" s="20">
        <f t="shared" si="12"/>
        <v>-4.5279040909573754E-4</v>
      </c>
    </row>
    <row r="157" spans="1:8">
      <c r="A157" s="4">
        <v>1431.75</v>
      </c>
      <c r="B157" s="4">
        <v>116.75</v>
      </c>
      <c r="D157" s="20">
        <f t="shared" si="13"/>
        <v>1.2580279332026969E-3</v>
      </c>
      <c r="E157" s="20">
        <f t="shared" si="10"/>
        <v>6.2901396660134843E-4</v>
      </c>
      <c r="F157" s="20">
        <f t="shared" si="14"/>
        <v>8.1703055033762878E-3</v>
      </c>
      <c r="G157" s="20">
        <f t="shared" si="11"/>
        <v>4.0851527516881439E-3</v>
      </c>
      <c r="H157" s="20">
        <f t="shared" si="12"/>
        <v>4.7141667182894927E-3</v>
      </c>
    </row>
    <row r="158" spans="1:8">
      <c r="A158" s="4">
        <v>1435</v>
      </c>
      <c r="B158" s="4">
        <v>117.5</v>
      </c>
      <c r="D158" s="20">
        <f t="shared" si="13"/>
        <v>2.2673769197548441E-3</v>
      </c>
      <c r="E158" s="20">
        <f t="shared" si="10"/>
        <v>1.1336884598774221E-3</v>
      </c>
      <c r="F158" s="20">
        <f t="shared" si="14"/>
        <v>6.4034370352070071E-3</v>
      </c>
      <c r="G158" s="20">
        <f t="shared" si="11"/>
        <v>3.2017185176035036E-3</v>
      </c>
      <c r="H158" s="20">
        <f t="shared" si="12"/>
        <v>4.335406977480926E-3</v>
      </c>
    </row>
    <row r="159" spans="1:8">
      <c r="A159" s="4">
        <v>1439.900024</v>
      </c>
      <c r="B159" s="4">
        <v>118.199997</v>
      </c>
      <c r="D159" s="20">
        <f t="shared" si="13"/>
        <v>3.4088341883273536E-3</v>
      </c>
      <c r="E159" s="20">
        <f t="shared" si="10"/>
        <v>1.7044170941636768E-3</v>
      </c>
      <c r="F159" s="20">
        <f t="shared" si="14"/>
        <v>5.9397460070732648E-3</v>
      </c>
      <c r="G159" s="20">
        <f t="shared" si="11"/>
        <v>2.9698730035366324E-3</v>
      </c>
      <c r="H159" s="20">
        <f t="shared" si="12"/>
        <v>4.674290097700309E-3</v>
      </c>
    </row>
    <row r="160" spans="1:8">
      <c r="A160" s="4">
        <v>1474.5</v>
      </c>
      <c r="B160" s="4">
        <v>118.5</v>
      </c>
      <c r="D160" s="20">
        <f t="shared" si="13"/>
        <v>2.3745265873282111E-2</v>
      </c>
      <c r="E160" s="20">
        <f t="shared" si="10"/>
        <v>1.1872632936641056E-2</v>
      </c>
      <c r="F160" s="20">
        <f t="shared" si="14"/>
        <v>2.5348809838990813E-3</v>
      </c>
      <c r="G160" s="20">
        <f t="shared" si="11"/>
        <v>1.2674404919495407E-3</v>
      </c>
      <c r="H160" s="20">
        <f t="shared" si="12"/>
        <v>1.3140073428590596E-2</v>
      </c>
    </row>
    <row r="161" spans="1:8">
      <c r="A161" s="4">
        <v>1507.0500489999999</v>
      </c>
      <c r="B161" s="4">
        <v>117.25</v>
      </c>
      <c r="D161" s="20">
        <f t="shared" si="13"/>
        <v>2.1835180834953061E-2</v>
      </c>
      <c r="E161" s="20">
        <f t="shared" si="10"/>
        <v>1.091759041747653E-2</v>
      </c>
      <c r="F161" s="20">
        <f t="shared" si="14"/>
        <v>-1.0604553248797112E-2</v>
      </c>
      <c r="G161" s="20">
        <f t="shared" si="11"/>
        <v>-5.3022766243985562E-3</v>
      </c>
      <c r="H161" s="20">
        <f t="shared" si="12"/>
        <v>5.6153137930779742E-3</v>
      </c>
    </row>
    <row r="162" spans="1:8">
      <c r="A162" s="4">
        <v>1500</v>
      </c>
      <c r="B162" s="4">
        <v>118.199997</v>
      </c>
      <c r="D162" s="20">
        <f t="shared" si="13"/>
        <v>-4.6890219999825011E-3</v>
      </c>
      <c r="E162" s="20">
        <f t="shared" si="10"/>
        <v>-2.3445109999912506E-3</v>
      </c>
      <c r="F162" s="20">
        <f t="shared" si="14"/>
        <v>8.0696722648981208E-3</v>
      </c>
      <c r="G162" s="20">
        <f t="shared" si="11"/>
        <v>4.0348361324490604E-3</v>
      </c>
      <c r="H162" s="20">
        <f t="shared" si="12"/>
        <v>1.6903251324578098E-3</v>
      </c>
    </row>
    <row r="163" spans="1:8">
      <c r="A163" s="4">
        <v>1507.349976</v>
      </c>
      <c r="B163" s="4">
        <v>117</v>
      </c>
      <c r="D163" s="20">
        <f t="shared" si="13"/>
        <v>4.8880181507934611E-3</v>
      </c>
      <c r="E163" s="20">
        <f t="shared" si="10"/>
        <v>2.4440090753967306E-3</v>
      </c>
      <c r="F163" s="20">
        <f t="shared" si="14"/>
        <v>-1.0204144793530656E-2</v>
      </c>
      <c r="G163" s="20">
        <f t="shared" si="11"/>
        <v>-5.1020723967653281E-3</v>
      </c>
      <c r="H163" s="20">
        <f t="shared" si="12"/>
        <v>-2.6580633213685975E-3</v>
      </c>
    </row>
    <row r="164" spans="1:8">
      <c r="A164" s="4">
        <v>1519.75</v>
      </c>
      <c r="B164" s="4">
        <v>115.699997</v>
      </c>
      <c r="D164" s="20">
        <f t="shared" si="13"/>
        <v>8.1927213877368097E-3</v>
      </c>
      <c r="E164" s="20">
        <f t="shared" si="10"/>
        <v>4.0963606938684049E-3</v>
      </c>
      <c r="F164" s="20">
        <f t="shared" si="14"/>
        <v>-1.1173326527252685E-2</v>
      </c>
      <c r="G164" s="20">
        <f t="shared" si="11"/>
        <v>-5.5866632636263425E-3</v>
      </c>
      <c r="H164" s="20">
        <f t="shared" si="12"/>
        <v>-1.4903025697579377E-3</v>
      </c>
    </row>
    <row r="165" spans="1:8">
      <c r="A165" s="4">
        <v>1518.849976</v>
      </c>
      <c r="B165" s="4">
        <v>117.300003</v>
      </c>
      <c r="D165" s="20">
        <f t="shared" si="13"/>
        <v>-5.9239388759907646E-4</v>
      </c>
      <c r="E165" s="20">
        <f t="shared" si="10"/>
        <v>-2.9619694379953823E-4</v>
      </c>
      <c r="F165" s="20">
        <f t="shared" si="14"/>
        <v>1.3734172964373514E-2</v>
      </c>
      <c r="G165" s="20">
        <f t="shared" si="11"/>
        <v>6.8670864821867572E-3</v>
      </c>
      <c r="H165" s="20">
        <f t="shared" si="12"/>
        <v>6.5708895383872193E-3</v>
      </c>
    </row>
    <row r="166" spans="1:8">
      <c r="A166" s="4">
        <v>1507.599976</v>
      </c>
      <c r="B166" s="4">
        <v>117.900002</v>
      </c>
      <c r="D166" s="20">
        <f t="shared" si="13"/>
        <v>-7.4344872675945828E-3</v>
      </c>
      <c r="E166" s="20">
        <f t="shared" si="10"/>
        <v>-3.7172436337972914E-3</v>
      </c>
      <c r="F166" s="20">
        <f t="shared" si="14"/>
        <v>5.102043271976533E-3</v>
      </c>
      <c r="G166" s="20">
        <f t="shared" si="11"/>
        <v>2.5510216359882665E-3</v>
      </c>
      <c r="H166" s="20">
        <f t="shared" si="12"/>
        <v>-1.1662219978090249E-3</v>
      </c>
    </row>
    <row r="167" spans="1:8">
      <c r="A167" s="4">
        <v>1531</v>
      </c>
      <c r="B167" s="4">
        <v>116.949997</v>
      </c>
      <c r="D167" s="20">
        <f t="shared" si="13"/>
        <v>1.5402150184045643E-2</v>
      </c>
      <c r="E167" s="20">
        <f t="shared" si="10"/>
        <v>7.7010750920228216E-3</v>
      </c>
      <c r="F167" s="20">
        <f t="shared" si="14"/>
        <v>-8.090357128653863E-3</v>
      </c>
      <c r="G167" s="20">
        <f t="shared" si="11"/>
        <v>-4.0451785643269315E-3</v>
      </c>
      <c r="H167" s="20">
        <f t="shared" si="12"/>
        <v>3.6558965276958901E-3</v>
      </c>
    </row>
    <row r="168" spans="1:8">
      <c r="A168" s="4">
        <v>1535</v>
      </c>
      <c r="B168" s="4">
        <v>118.349998</v>
      </c>
      <c r="D168" s="20">
        <f t="shared" si="13"/>
        <v>2.6092643636138452E-3</v>
      </c>
      <c r="E168" s="20">
        <f t="shared" si="10"/>
        <v>1.3046321818069226E-3</v>
      </c>
      <c r="F168" s="20">
        <f t="shared" si="14"/>
        <v>1.1899851682764868E-2</v>
      </c>
      <c r="G168" s="20">
        <f t="shared" si="11"/>
        <v>5.9499258413824342E-3</v>
      </c>
      <c r="H168" s="20">
        <f t="shared" si="12"/>
        <v>7.254558023189357E-3</v>
      </c>
    </row>
    <row r="169" spans="1:8">
      <c r="A169" s="4">
        <v>1524</v>
      </c>
      <c r="B169" s="4">
        <v>116</v>
      </c>
      <c r="D169" s="20">
        <f t="shared" si="13"/>
        <v>-7.1919237747059932E-3</v>
      </c>
      <c r="E169" s="20">
        <f t="shared" si="10"/>
        <v>-3.5959618873529966E-3</v>
      </c>
      <c r="F169" s="20">
        <f t="shared" si="14"/>
        <v>-2.0056127954599837E-2</v>
      </c>
      <c r="G169" s="20">
        <f t="shared" si="11"/>
        <v>-1.0028063977299918E-2</v>
      </c>
      <c r="H169" s="20">
        <f t="shared" si="12"/>
        <v>-1.3624025864652915E-2</v>
      </c>
    </row>
    <row r="170" spans="1:8">
      <c r="A170" s="4">
        <v>1565.349976</v>
      </c>
      <c r="B170" s="4">
        <v>115.25</v>
      </c>
      <c r="D170" s="20">
        <f t="shared" si="13"/>
        <v>2.6770968563968784E-2</v>
      </c>
      <c r="E170" s="20">
        <f t="shared" si="10"/>
        <v>1.3385484281984392E-2</v>
      </c>
      <c r="F170" s="20">
        <f t="shared" si="14"/>
        <v>-6.4865092296067734E-3</v>
      </c>
      <c r="G170" s="20">
        <f t="shared" si="11"/>
        <v>-3.2432546148033867E-3</v>
      </c>
      <c r="H170" s="20">
        <f t="shared" si="12"/>
        <v>1.0142229667181006E-2</v>
      </c>
    </row>
    <row r="171" spans="1:8">
      <c r="A171" s="4">
        <v>1519.8000489999999</v>
      </c>
      <c r="B171" s="4">
        <v>111.75</v>
      </c>
      <c r="D171" s="20">
        <f t="shared" si="13"/>
        <v>-2.9530646333791981E-2</v>
      </c>
      <c r="E171" s="20">
        <f t="shared" si="10"/>
        <v>-1.476532316689599E-2</v>
      </c>
      <c r="F171" s="20">
        <f t="shared" si="14"/>
        <v>-3.0839448383079702E-2</v>
      </c>
      <c r="G171" s="20">
        <f t="shared" si="11"/>
        <v>-1.5419724191539851E-2</v>
      </c>
      <c r="H171" s="20">
        <f t="shared" si="12"/>
        <v>-3.0185047358435843E-2</v>
      </c>
    </row>
    <row r="172" spans="1:8">
      <c r="A172" s="4">
        <v>1533.150024</v>
      </c>
      <c r="B172" s="4">
        <v>112</v>
      </c>
      <c r="D172" s="20">
        <f t="shared" si="13"/>
        <v>8.7456786204722064E-3</v>
      </c>
      <c r="E172" s="20">
        <f t="shared" si="10"/>
        <v>4.3728393102361032E-3</v>
      </c>
      <c r="F172" s="20">
        <f t="shared" si="14"/>
        <v>2.2346378014163628E-3</v>
      </c>
      <c r="G172" s="20">
        <f t="shared" si="11"/>
        <v>1.1173189007081814E-3</v>
      </c>
      <c r="H172" s="20">
        <f t="shared" si="12"/>
        <v>5.4901582109442848E-3</v>
      </c>
    </row>
    <row r="173" spans="1:8">
      <c r="A173" s="4">
        <v>1564.5</v>
      </c>
      <c r="B173" s="4">
        <v>115.199997</v>
      </c>
      <c r="D173" s="20">
        <f t="shared" si="13"/>
        <v>2.024182601169628E-2</v>
      </c>
      <c r="E173" s="20">
        <f t="shared" si="10"/>
        <v>1.012091300584814E-2</v>
      </c>
      <c r="F173" s="20">
        <f t="shared" si="14"/>
        <v>2.8170850925029189E-2</v>
      </c>
      <c r="G173" s="20">
        <f t="shared" si="11"/>
        <v>1.4085425462514595E-2</v>
      </c>
      <c r="H173" s="20">
        <f t="shared" si="12"/>
        <v>2.4206338468362735E-2</v>
      </c>
    </row>
    <row r="174" spans="1:8">
      <c r="A174" s="4">
        <v>1564.8000489999999</v>
      </c>
      <c r="B174" s="4">
        <v>117.199997</v>
      </c>
      <c r="D174" s="20">
        <f t="shared" si="13"/>
        <v>1.9176748552152072E-4</v>
      </c>
      <c r="E174" s="20">
        <f t="shared" si="10"/>
        <v>9.5883742760760358E-5</v>
      </c>
      <c r="F174" s="20">
        <f t="shared" si="14"/>
        <v>1.7212129325518327E-2</v>
      </c>
      <c r="G174" s="20">
        <f t="shared" si="11"/>
        <v>8.6060646627591636E-3</v>
      </c>
      <c r="H174" s="20">
        <f t="shared" si="12"/>
        <v>8.7019484055199242E-3</v>
      </c>
    </row>
    <row r="175" spans="1:8">
      <c r="A175" s="4">
        <v>1571</v>
      </c>
      <c r="B175" s="4">
        <v>116.25</v>
      </c>
      <c r="D175" s="20">
        <f t="shared" si="13"/>
        <v>3.9543076611628543E-3</v>
      </c>
      <c r="E175" s="20">
        <f t="shared" si="10"/>
        <v>1.9771538305814271E-3</v>
      </c>
      <c r="F175" s="20">
        <f t="shared" si="14"/>
        <v>-8.1388070781765083E-3</v>
      </c>
      <c r="G175" s="20">
        <f t="shared" si="11"/>
        <v>-4.0694035390882542E-3</v>
      </c>
      <c r="H175" s="20">
        <f t="shared" si="12"/>
        <v>-2.092249708506827E-3</v>
      </c>
    </row>
    <row r="176" spans="1:8">
      <c r="A176" s="4">
        <v>1558.650024</v>
      </c>
      <c r="B176" s="4">
        <v>117</v>
      </c>
      <c r="D176" s="20">
        <f t="shared" si="13"/>
        <v>-7.8922818909153303E-3</v>
      </c>
      <c r="E176" s="20">
        <f t="shared" si="10"/>
        <v>-3.9461409454576652E-3</v>
      </c>
      <c r="F176" s="20">
        <f t="shared" si="14"/>
        <v>6.4308903302903314E-3</v>
      </c>
      <c r="G176" s="20">
        <f t="shared" si="11"/>
        <v>3.2154451651451657E-3</v>
      </c>
      <c r="H176" s="20">
        <f t="shared" si="12"/>
        <v>-7.3069578031249947E-4</v>
      </c>
    </row>
    <row r="177" spans="1:8">
      <c r="A177" s="4">
        <v>1570</v>
      </c>
      <c r="B177" s="4">
        <v>120.400002</v>
      </c>
      <c r="D177" s="20">
        <f t="shared" si="13"/>
        <v>7.2555419776478428E-3</v>
      </c>
      <c r="E177" s="20">
        <f t="shared" si="10"/>
        <v>3.6277709888239214E-3</v>
      </c>
      <c r="F177" s="20">
        <f t="shared" si="14"/>
        <v>2.8645614688260199E-2</v>
      </c>
      <c r="G177" s="20">
        <f t="shared" si="11"/>
        <v>1.4322807344130099E-2</v>
      </c>
      <c r="H177" s="20">
        <f t="shared" si="12"/>
        <v>1.795057833295402E-2</v>
      </c>
    </row>
    <row r="178" spans="1:8">
      <c r="A178" s="4">
        <v>1583.349976</v>
      </c>
      <c r="B178" s="4">
        <v>121</v>
      </c>
      <c r="D178" s="20">
        <f t="shared" si="13"/>
        <v>8.4672211208764378E-3</v>
      </c>
      <c r="E178" s="20">
        <f t="shared" si="10"/>
        <v>4.2336105604382189E-3</v>
      </c>
      <c r="F178" s="20">
        <f t="shared" si="14"/>
        <v>4.9709961107249059E-3</v>
      </c>
      <c r="G178" s="20">
        <f t="shared" si="11"/>
        <v>2.485498055362453E-3</v>
      </c>
      <c r="H178" s="20">
        <f t="shared" si="12"/>
        <v>6.7191086158006723E-3</v>
      </c>
    </row>
    <row r="179" spans="1:8">
      <c r="A179" s="4">
        <v>1598</v>
      </c>
      <c r="B179" s="4">
        <v>122.25</v>
      </c>
      <c r="D179" s="20">
        <f t="shared" si="13"/>
        <v>9.2100068629899241E-3</v>
      </c>
      <c r="E179" s="20">
        <f t="shared" si="10"/>
        <v>4.605003431494962E-3</v>
      </c>
      <c r="F179" s="20">
        <f t="shared" si="14"/>
        <v>1.027758275824023E-2</v>
      </c>
      <c r="G179" s="20">
        <f t="shared" si="11"/>
        <v>5.1387913791201148E-3</v>
      </c>
      <c r="H179" s="20">
        <f t="shared" si="12"/>
        <v>9.7437948106150769E-3</v>
      </c>
    </row>
    <row r="180" spans="1:8">
      <c r="A180" s="4">
        <v>1592</v>
      </c>
      <c r="B180" s="4">
        <v>120.150002</v>
      </c>
      <c r="D180" s="20">
        <f t="shared" si="13"/>
        <v>-3.7617599218916845E-3</v>
      </c>
      <c r="E180" s="20">
        <f t="shared" si="10"/>
        <v>-1.8808799609458422E-3</v>
      </c>
      <c r="F180" s="20">
        <f t="shared" si="14"/>
        <v>-1.7327149526644298E-2</v>
      </c>
      <c r="G180" s="20">
        <f t="shared" si="11"/>
        <v>-8.6635747633221488E-3</v>
      </c>
      <c r="H180" s="20">
        <f t="shared" si="12"/>
        <v>-1.0544454724267991E-2</v>
      </c>
    </row>
    <row r="181" spans="1:8">
      <c r="A181" s="4">
        <v>1598</v>
      </c>
      <c r="B181" s="4">
        <v>123.5</v>
      </c>
      <c r="D181" s="20">
        <f t="shared" si="13"/>
        <v>3.761759921891586E-3</v>
      </c>
      <c r="E181" s="20">
        <f t="shared" si="10"/>
        <v>1.880879960945793E-3</v>
      </c>
      <c r="F181" s="20">
        <f t="shared" si="14"/>
        <v>2.7500177239694699E-2</v>
      </c>
      <c r="G181" s="20">
        <f t="shared" si="11"/>
        <v>1.3750088619847349E-2</v>
      </c>
      <c r="H181" s="20">
        <f t="shared" si="12"/>
        <v>1.5630968580793141E-2</v>
      </c>
    </row>
    <row r="182" spans="1:8">
      <c r="A182" s="4">
        <v>1580.9499510000001</v>
      </c>
      <c r="B182" s="4">
        <v>124.349998</v>
      </c>
      <c r="D182" s="20">
        <f t="shared" si="13"/>
        <v>-1.0726946164316501E-2</v>
      </c>
      <c r="E182" s="20">
        <f t="shared" si="10"/>
        <v>-5.3634730821582504E-3</v>
      </c>
      <c r="F182" s="20">
        <f t="shared" si="14"/>
        <v>6.8589980977468504E-3</v>
      </c>
      <c r="G182" s="20">
        <f t="shared" si="11"/>
        <v>3.4294990488734252E-3</v>
      </c>
      <c r="H182" s="20">
        <f t="shared" si="12"/>
        <v>-1.9339740332848252E-3</v>
      </c>
    </row>
    <row r="183" spans="1:8">
      <c r="A183" s="4">
        <v>1582</v>
      </c>
      <c r="B183" s="4">
        <v>122.75</v>
      </c>
      <c r="D183" s="20">
        <f t="shared" si="13"/>
        <v>6.6396816569576952E-4</v>
      </c>
      <c r="E183" s="20">
        <f t="shared" si="10"/>
        <v>3.3198408284788476E-4</v>
      </c>
      <c r="F183" s="20">
        <f t="shared" si="14"/>
        <v>-1.2950387491148643E-2</v>
      </c>
      <c r="G183" s="20">
        <f t="shared" si="11"/>
        <v>-6.4751937455743216E-3</v>
      </c>
      <c r="H183" s="20">
        <f t="shared" si="12"/>
        <v>-6.1432096627264373E-3</v>
      </c>
    </row>
    <row r="184" spans="1:8">
      <c r="A184" s="4">
        <v>1580.5</v>
      </c>
      <c r="B184" s="4">
        <v>119.5</v>
      </c>
      <c r="D184" s="20">
        <f t="shared" si="13"/>
        <v>-9.4861667192677442E-4</v>
      </c>
      <c r="E184" s="20">
        <f t="shared" si="10"/>
        <v>-4.7430833596338721E-4</v>
      </c>
      <c r="F184" s="20">
        <f t="shared" si="14"/>
        <v>-2.6833395303064576E-2</v>
      </c>
      <c r="G184" s="20">
        <f t="shared" si="11"/>
        <v>-1.3416697651532288E-2</v>
      </c>
      <c r="H184" s="20">
        <f t="shared" si="12"/>
        <v>-1.3891005987495675E-2</v>
      </c>
    </row>
    <row r="185" spans="1:8">
      <c r="A185" s="4">
        <v>1579.4499510000001</v>
      </c>
      <c r="B185" s="4">
        <v>123.800003</v>
      </c>
      <c r="D185" s="20">
        <f t="shared" si="13"/>
        <v>-6.6459852525032411E-4</v>
      </c>
      <c r="E185" s="20">
        <f t="shared" si="10"/>
        <v>-3.3229926262516205E-4</v>
      </c>
      <c r="F185" s="20">
        <f t="shared" si="14"/>
        <v>3.5351013111563474E-2</v>
      </c>
      <c r="G185" s="20">
        <f t="shared" si="11"/>
        <v>1.7675506555781737E-2</v>
      </c>
      <c r="H185" s="20">
        <f t="shared" si="12"/>
        <v>1.7343207293156575E-2</v>
      </c>
    </row>
    <row r="186" spans="1:8">
      <c r="A186" s="4">
        <v>1584</v>
      </c>
      <c r="B186" s="4">
        <v>123.400002</v>
      </c>
      <c r="D186" s="20">
        <f t="shared" si="13"/>
        <v>2.8766392439491225E-3</v>
      </c>
      <c r="E186" s="20">
        <f t="shared" si="10"/>
        <v>1.4383196219745612E-3</v>
      </c>
      <c r="F186" s="20">
        <f t="shared" si="14"/>
        <v>-3.2362568043859813E-3</v>
      </c>
      <c r="G186" s="20">
        <f t="shared" si="11"/>
        <v>-1.6181284021929906E-3</v>
      </c>
      <c r="H186" s="20">
        <f t="shared" si="12"/>
        <v>-1.7980878021842941E-4</v>
      </c>
    </row>
    <row r="187" spans="1:8">
      <c r="A187" s="4">
        <v>1564.5</v>
      </c>
      <c r="B187" s="4">
        <v>125.400002</v>
      </c>
      <c r="D187" s="20">
        <f t="shared" si="13"/>
        <v>-1.2387009265434354E-2</v>
      </c>
      <c r="E187" s="20">
        <f t="shared" si="10"/>
        <v>-6.1935046327171771E-3</v>
      </c>
      <c r="F187" s="20">
        <f t="shared" si="14"/>
        <v>1.6077516469040688E-2</v>
      </c>
      <c r="G187" s="20">
        <f t="shared" si="11"/>
        <v>8.0387582345203441E-3</v>
      </c>
      <c r="H187" s="20">
        <f t="shared" si="12"/>
        <v>1.845253601803167E-3</v>
      </c>
    </row>
    <row r="188" spans="1:8">
      <c r="A188" s="4">
        <v>1554.8000489999999</v>
      </c>
      <c r="B188" s="4">
        <v>130.699997</v>
      </c>
      <c r="D188" s="20">
        <f t="shared" si="13"/>
        <v>-6.219332615561869E-3</v>
      </c>
      <c r="E188" s="20">
        <f t="shared" si="10"/>
        <v>-3.1096663077809345E-3</v>
      </c>
      <c r="F188" s="20">
        <f t="shared" si="14"/>
        <v>4.1395953529064153E-2</v>
      </c>
      <c r="G188" s="20">
        <f t="shared" si="11"/>
        <v>2.0697976764532076E-2</v>
      </c>
      <c r="H188" s="20">
        <f t="shared" si="12"/>
        <v>1.7588310456751143E-2</v>
      </c>
    </row>
    <row r="189" spans="1:8">
      <c r="A189" s="4">
        <v>1564.3000489999999</v>
      </c>
      <c r="B189" s="4">
        <v>131.25</v>
      </c>
      <c r="D189" s="20">
        <f t="shared" si="13"/>
        <v>6.0915193982638248E-3</v>
      </c>
      <c r="E189" s="20">
        <f t="shared" si="10"/>
        <v>3.0457596991319124E-3</v>
      </c>
      <c r="F189" s="20">
        <f t="shared" si="14"/>
        <v>4.1993037948854749E-3</v>
      </c>
      <c r="G189" s="20">
        <f t="shared" si="11"/>
        <v>2.0996518974427374E-3</v>
      </c>
      <c r="H189" s="20">
        <f t="shared" si="12"/>
        <v>5.1454115965746498E-3</v>
      </c>
    </row>
    <row r="190" spans="1:8">
      <c r="A190" s="4">
        <v>1589</v>
      </c>
      <c r="B190" s="4">
        <v>129.699997</v>
      </c>
      <c r="D190" s="20">
        <f t="shared" si="13"/>
        <v>1.5666416645077015E-2</v>
      </c>
      <c r="E190" s="20">
        <f t="shared" si="10"/>
        <v>7.8332083225385075E-3</v>
      </c>
      <c r="F190" s="20">
        <f t="shared" si="14"/>
        <v>-1.1879833279635894E-2</v>
      </c>
      <c r="G190" s="20">
        <f t="shared" si="11"/>
        <v>-5.9399166398179468E-3</v>
      </c>
      <c r="H190" s="20">
        <f t="shared" si="12"/>
        <v>1.8932916827205607E-3</v>
      </c>
    </row>
    <row r="191" spans="1:8">
      <c r="A191" s="4">
        <v>1581.6999510000001</v>
      </c>
      <c r="B191" s="4">
        <v>129.39999399999999</v>
      </c>
      <c r="D191" s="20">
        <f t="shared" si="13"/>
        <v>-4.6047005465993922E-3</v>
      </c>
      <c r="E191" s="20">
        <f t="shared" si="10"/>
        <v>-2.3023502732996961E-3</v>
      </c>
      <c r="F191" s="20">
        <f t="shared" si="14"/>
        <v>-2.315732493149729E-3</v>
      </c>
      <c r="G191" s="20">
        <f t="shared" si="11"/>
        <v>-1.1578662465748645E-3</v>
      </c>
      <c r="H191" s="20">
        <f t="shared" si="12"/>
        <v>-3.4602165198745604E-3</v>
      </c>
    </row>
    <row r="192" spans="1:8">
      <c r="A192" s="4">
        <v>1568.650024</v>
      </c>
      <c r="B192" s="4">
        <v>136</v>
      </c>
      <c r="D192" s="20">
        <f t="shared" si="13"/>
        <v>-8.2847948619630806E-3</v>
      </c>
      <c r="E192" s="20">
        <f t="shared" si="10"/>
        <v>-4.1423974309815403E-3</v>
      </c>
      <c r="F192" s="20">
        <f t="shared" si="14"/>
        <v>4.974655003710466E-2</v>
      </c>
      <c r="G192" s="20">
        <f t="shared" si="11"/>
        <v>2.487327501855233E-2</v>
      </c>
      <c r="H192" s="20">
        <f t="shared" si="12"/>
        <v>2.0730877587570789E-2</v>
      </c>
    </row>
    <row r="193" spans="1:8">
      <c r="A193" s="4">
        <v>1550.150024</v>
      </c>
      <c r="B193" s="4">
        <v>135.25</v>
      </c>
      <c r="D193" s="20">
        <f t="shared" si="13"/>
        <v>-1.1863676221260493E-2</v>
      </c>
      <c r="E193" s="20">
        <f t="shared" si="10"/>
        <v>-5.9318381106302463E-3</v>
      </c>
      <c r="F193" s="20">
        <f t="shared" si="14"/>
        <v>-5.5299680094610861E-3</v>
      </c>
      <c r="G193" s="20">
        <f t="shared" si="11"/>
        <v>-2.7649840047305431E-3</v>
      </c>
      <c r="H193" s="20">
        <f t="shared" si="12"/>
        <v>-8.6968221153607903E-3</v>
      </c>
    </row>
    <row r="194" spans="1:8">
      <c r="A194" s="4">
        <v>1572</v>
      </c>
      <c r="B194" s="4">
        <v>138.35000600000001</v>
      </c>
      <c r="D194" s="20">
        <f t="shared" si="13"/>
        <v>1.3996978082258757E-2</v>
      </c>
      <c r="E194" s="20">
        <f t="shared" si="10"/>
        <v>6.9984890411293786E-3</v>
      </c>
      <c r="F194" s="20">
        <f t="shared" si="14"/>
        <v>2.2661831874611987E-2</v>
      </c>
      <c r="G194" s="20">
        <f t="shared" si="11"/>
        <v>1.1330915937305994E-2</v>
      </c>
      <c r="H194" s="20">
        <f t="shared" si="12"/>
        <v>1.8329404978435371E-2</v>
      </c>
    </row>
    <row r="195" spans="1:8">
      <c r="A195" s="4">
        <v>1607.9499510000001</v>
      </c>
      <c r="B195" s="4">
        <v>139.89999399999999</v>
      </c>
      <c r="D195" s="20">
        <f t="shared" si="13"/>
        <v>2.2611351265367056E-2</v>
      </c>
      <c r="E195" s="20">
        <f t="shared" ref="E195:E246" si="15">D195*$C$1</f>
        <v>1.1305675632683528E-2</v>
      </c>
      <c r="F195" s="20">
        <f t="shared" si="14"/>
        <v>1.1141089182454688E-2</v>
      </c>
      <c r="G195" s="20">
        <f t="shared" ref="G195:G247" si="16">F195*$C$1</f>
        <v>5.5705445912273442E-3</v>
      </c>
      <c r="H195" s="20">
        <f t="shared" ref="H195:H247" si="17">E195+G195</f>
        <v>1.6876220223910873E-2</v>
      </c>
    </row>
    <row r="196" spans="1:8">
      <c r="A196" s="4">
        <v>1635.5</v>
      </c>
      <c r="B196" s="4">
        <v>140.75</v>
      </c>
      <c r="D196" s="20">
        <f t="shared" ref="D196:D247" si="18">LN(A196/A195)</f>
        <v>1.6988522723919791E-2</v>
      </c>
      <c r="E196" s="20">
        <f t="shared" si="15"/>
        <v>8.4942613619598956E-3</v>
      </c>
      <c r="F196" s="20">
        <f t="shared" ref="F196:F247" si="19">LN(B196/B195)</f>
        <v>6.0574282361421745E-3</v>
      </c>
      <c r="G196" s="20">
        <f t="shared" si="16"/>
        <v>3.0287141180710873E-3</v>
      </c>
      <c r="H196" s="20">
        <f t="shared" si="17"/>
        <v>1.1522975480030983E-2</v>
      </c>
    </row>
    <row r="197" spans="1:8">
      <c r="A197" s="4">
        <v>1632</v>
      </c>
      <c r="B197" s="4">
        <v>143.60000600000001</v>
      </c>
      <c r="D197" s="20">
        <f t="shared" si="18"/>
        <v>-2.1423114543862739E-3</v>
      </c>
      <c r="E197" s="20">
        <f t="shared" si="15"/>
        <v>-1.0711557271931369E-3</v>
      </c>
      <c r="F197" s="20">
        <f t="shared" si="19"/>
        <v>2.0046431377052927E-2</v>
      </c>
      <c r="G197" s="20">
        <f t="shared" si="16"/>
        <v>1.0023215688526464E-2</v>
      </c>
      <c r="H197" s="20">
        <f t="shared" si="17"/>
        <v>8.9520599613333272E-3</v>
      </c>
    </row>
    <row r="198" spans="1:8">
      <c r="A198" s="4">
        <v>1606.599976</v>
      </c>
      <c r="B198" s="4">
        <v>148.800003</v>
      </c>
      <c r="D198" s="20">
        <f t="shared" si="18"/>
        <v>-1.5686126722719455E-2</v>
      </c>
      <c r="E198" s="20">
        <f t="shared" si="15"/>
        <v>-7.8430633613597277E-3</v>
      </c>
      <c r="F198" s="20">
        <f t="shared" si="19"/>
        <v>3.5571444163428917E-2</v>
      </c>
      <c r="G198" s="20">
        <f t="shared" si="16"/>
        <v>1.7785722081714458E-2</v>
      </c>
      <c r="H198" s="20">
        <f t="shared" si="17"/>
        <v>9.9426587203547308E-3</v>
      </c>
    </row>
    <row r="199" spans="1:8">
      <c r="A199" s="4">
        <v>1606.349976</v>
      </c>
      <c r="B199" s="4">
        <v>146.050003</v>
      </c>
      <c r="D199" s="20">
        <f t="shared" si="18"/>
        <v>-1.5562022704328373E-4</v>
      </c>
      <c r="E199" s="20">
        <f t="shared" si="15"/>
        <v>-7.7810113521641864E-5</v>
      </c>
      <c r="F199" s="20">
        <f t="shared" si="19"/>
        <v>-1.8654093185621255E-2</v>
      </c>
      <c r="G199" s="20">
        <f t="shared" si="16"/>
        <v>-9.3270465928106273E-3</v>
      </c>
      <c r="H199" s="20">
        <f t="shared" si="17"/>
        <v>-9.4048567063322683E-3</v>
      </c>
    </row>
    <row r="200" spans="1:8">
      <c r="A200" s="4">
        <v>1589</v>
      </c>
      <c r="B200" s="4">
        <v>149.64999399999999</v>
      </c>
      <c r="D200" s="20">
        <f t="shared" si="18"/>
        <v>-1.0859622037573527E-2</v>
      </c>
      <c r="E200" s="20">
        <f t="shared" si="15"/>
        <v>-5.4298110187867635E-3</v>
      </c>
      <c r="F200" s="20">
        <f t="shared" si="19"/>
        <v>2.4350144830494927E-2</v>
      </c>
      <c r="G200" s="20">
        <f t="shared" si="16"/>
        <v>1.2175072415247463E-2</v>
      </c>
      <c r="H200" s="20">
        <f t="shared" si="17"/>
        <v>6.7452613964607E-3</v>
      </c>
    </row>
    <row r="201" spans="1:8">
      <c r="A201" s="4">
        <v>1601.349976</v>
      </c>
      <c r="B201" s="4">
        <v>148.5</v>
      </c>
      <c r="D201" s="20">
        <f t="shared" si="18"/>
        <v>7.7421209468699851E-3</v>
      </c>
      <c r="E201" s="20">
        <f t="shared" si="15"/>
        <v>3.8710604734349926E-3</v>
      </c>
      <c r="F201" s="20">
        <f t="shared" si="19"/>
        <v>-7.7142359624011196E-3</v>
      </c>
      <c r="G201" s="20">
        <f t="shared" si="16"/>
        <v>-3.8571179812005598E-3</v>
      </c>
      <c r="H201" s="20">
        <f t="shared" si="17"/>
        <v>1.3942492234432762E-5</v>
      </c>
    </row>
    <row r="202" spans="1:8">
      <c r="A202" s="4">
        <v>1597.5</v>
      </c>
      <c r="B202" s="4">
        <v>164.60000600000001</v>
      </c>
      <c r="D202" s="20">
        <f t="shared" si="18"/>
        <v>-2.407101231896149E-3</v>
      </c>
      <c r="E202" s="20">
        <f t="shared" si="15"/>
        <v>-1.2035506159480745E-3</v>
      </c>
      <c r="F202" s="20">
        <f t="shared" si="19"/>
        <v>0.10293336645221936</v>
      </c>
      <c r="G202" s="20">
        <f t="shared" si="16"/>
        <v>5.1466683226109679E-2</v>
      </c>
      <c r="H202" s="20">
        <f t="shared" si="17"/>
        <v>5.0263132610161604E-2</v>
      </c>
    </row>
    <row r="203" spans="1:8">
      <c r="A203" s="4">
        <v>1626.849976</v>
      </c>
      <c r="B203" s="4">
        <v>172.75</v>
      </c>
      <c r="D203" s="20">
        <f t="shared" si="18"/>
        <v>1.8205707742268106E-2</v>
      </c>
      <c r="E203" s="20">
        <f t="shared" si="15"/>
        <v>9.1028538711340531E-3</v>
      </c>
      <c r="F203" s="20">
        <f t="shared" si="19"/>
        <v>4.8327137952805632E-2</v>
      </c>
      <c r="G203" s="20">
        <f t="shared" si="16"/>
        <v>2.4163568976402816E-2</v>
      </c>
      <c r="H203" s="20">
        <f t="shared" si="17"/>
        <v>3.3266422847536871E-2</v>
      </c>
    </row>
    <row r="204" spans="1:8">
      <c r="A204" s="4">
        <v>1627.6999510000001</v>
      </c>
      <c r="B204" s="4">
        <v>170.14999399999999</v>
      </c>
      <c r="D204" s="20">
        <f t="shared" si="18"/>
        <v>5.2233029966658852E-4</v>
      </c>
      <c r="E204" s="20">
        <f t="shared" si="15"/>
        <v>2.6116514983329426E-4</v>
      </c>
      <c r="F204" s="20">
        <f t="shared" si="19"/>
        <v>-1.5165096963868495E-2</v>
      </c>
      <c r="G204" s="20">
        <f t="shared" si="16"/>
        <v>-7.5825484819342474E-3</v>
      </c>
      <c r="H204" s="20">
        <f t="shared" si="17"/>
        <v>-7.3213833321009534E-3</v>
      </c>
    </row>
    <row r="205" spans="1:8">
      <c r="A205" s="4">
        <v>1622</v>
      </c>
      <c r="B205" s="4">
        <v>166.60000600000001</v>
      </c>
      <c r="D205" s="20">
        <f t="shared" si="18"/>
        <v>-3.5079896182663673E-3</v>
      </c>
      <c r="E205" s="20">
        <f t="shared" si="15"/>
        <v>-1.7539948091331837E-3</v>
      </c>
      <c r="F205" s="20">
        <f t="shared" si="19"/>
        <v>-2.1084599936763315E-2</v>
      </c>
      <c r="G205" s="20">
        <f t="shared" si="16"/>
        <v>-1.0542299968381658E-2</v>
      </c>
      <c r="H205" s="20">
        <f t="shared" si="17"/>
        <v>-1.2296294777514842E-2</v>
      </c>
    </row>
    <row r="206" spans="1:8">
      <c r="A206" s="4">
        <v>1645</v>
      </c>
      <c r="B206" s="4">
        <v>166.199997</v>
      </c>
      <c r="D206" s="20">
        <f t="shared" si="18"/>
        <v>1.4080428524114086E-2</v>
      </c>
      <c r="E206" s="20">
        <f t="shared" si="15"/>
        <v>7.0402142620570431E-3</v>
      </c>
      <c r="F206" s="20">
        <f t="shared" si="19"/>
        <v>-2.403901376341386E-3</v>
      </c>
      <c r="G206" s="20">
        <f t="shared" si="16"/>
        <v>-1.201950688170693E-3</v>
      </c>
      <c r="H206" s="20">
        <f t="shared" si="17"/>
        <v>5.8382635738863497E-3</v>
      </c>
    </row>
    <row r="207" spans="1:8">
      <c r="A207" s="4">
        <v>1641.5500489999999</v>
      </c>
      <c r="B207" s="4">
        <v>165.85000600000001</v>
      </c>
      <c r="D207" s="20">
        <f t="shared" si="18"/>
        <v>-2.0994369267109615E-3</v>
      </c>
      <c r="E207" s="20">
        <f t="shared" si="15"/>
        <v>-1.0497184633554808E-3</v>
      </c>
      <c r="F207" s="20">
        <f t="shared" si="19"/>
        <v>-2.1080628004766606E-3</v>
      </c>
      <c r="G207" s="20">
        <f t="shared" si="16"/>
        <v>-1.0540314002383303E-3</v>
      </c>
      <c r="H207" s="20">
        <f t="shared" si="17"/>
        <v>-2.1037498635938113E-3</v>
      </c>
    </row>
    <row r="208" spans="1:8">
      <c r="A208" s="4">
        <v>1648</v>
      </c>
      <c r="B208" s="4">
        <v>163.800003</v>
      </c>
      <c r="D208" s="20">
        <f t="shared" si="18"/>
        <v>3.9214841966557267E-3</v>
      </c>
      <c r="E208" s="20">
        <f t="shared" si="15"/>
        <v>1.9607420983278633E-3</v>
      </c>
      <c r="F208" s="20">
        <f t="shared" si="19"/>
        <v>-1.243761183634224E-2</v>
      </c>
      <c r="G208" s="20">
        <f t="shared" si="16"/>
        <v>-6.2188059181711199E-3</v>
      </c>
      <c r="H208" s="20">
        <f t="shared" si="17"/>
        <v>-4.258063819843257E-3</v>
      </c>
    </row>
    <row r="209" spans="1:8">
      <c r="A209" s="4">
        <v>1690</v>
      </c>
      <c r="B209" s="4">
        <v>161.75</v>
      </c>
      <c r="D209" s="20">
        <f t="shared" si="18"/>
        <v>2.5166097447702082E-2</v>
      </c>
      <c r="E209" s="20">
        <f t="shared" si="15"/>
        <v>1.2583048723851041E-2</v>
      </c>
      <c r="F209" s="20">
        <f t="shared" si="19"/>
        <v>-1.2594256352977231E-2</v>
      </c>
      <c r="G209" s="20">
        <f t="shared" si="16"/>
        <v>-6.2971281764886153E-3</v>
      </c>
      <c r="H209" s="20">
        <f t="shared" si="17"/>
        <v>6.2859205473624257E-3</v>
      </c>
    </row>
    <row r="210" spans="1:8">
      <c r="A210" s="4">
        <v>1725</v>
      </c>
      <c r="B210" s="4">
        <v>165.5</v>
      </c>
      <c r="D210" s="20">
        <f t="shared" si="18"/>
        <v>2.0498521548340969E-2</v>
      </c>
      <c r="E210" s="20">
        <f t="shared" si="15"/>
        <v>1.0249260774170484E-2</v>
      </c>
      <c r="F210" s="20">
        <f t="shared" si="19"/>
        <v>2.2919261436107709E-2</v>
      </c>
      <c r="G210" s="20">
        <f t="shared" si="16"/>
        <v>1.1459630718053854E-2</v>
      </c>
      <c r="H210" s="20">
        <f t="shared" si="17"/>
        <v>2.1708891492224339E-2</v>
      </c>
    </row>
    <row r="211" spans="1:8">
      <c r="A211" s="4">
        <v>1692.4499510000001</v>
      </c>
      <c r="B211" s="4">
        <v>163.5</v>
      </c>
      <c r="D211" s="20">
        <f t="shared" si="18"/>
        <v>-1.9049896165006616E-2</v>
      </c>
      <c r="E211" s="20">
        <f t="shared" si="15"/>
        <v>-9.5249480825033081E-3</v>
      </c>
      <c r="F211" s="20">
        <f t="shared" si="19"/>
        <v>-1.2158204479809519E-2</v>
      </c>
      <c r="G211" s="20">
        <f t="shared" si="16"/>
        <v>-6.0791022399047595E-3</v>
      </c>
      <c r="H211" s="20">
        <f t="shared" si="17"/>
        <v>-1.5604050322408067E-2</v>
      </c>
    </row>
    <row r="212" spans="1:8">
      <c r="A212" s="4">
        <v>1698.75</v>
      </c>
      <c r="B212" s="4">
        <v>159.35000600000001</v>
      </c>
      <c r="D212" s="20">
        <f t="shared" si="18"/>
        <v>3.715532164899915E-3</v>
      </c>
      <c r="E212" s="20">
        <f t="shared" si="15"/>
        <v>1.8577660824499575E-3</v>
      </c>
      <c r="F212" s="20">
        <f t="shared" si="19"/>
        <v>-2.5709911820998122E-2</v>
      </c>
      <c r="G212" s="20">
        <f t="shared" si="16"/>
        <v>-1.2854955910499061E-2</v>
      </c>
      <c r="H212" s="20">
        <f t="shared" si="17"/>
        <v>-1.0997189828049104E-2</v>
      </c>
    </row>
    <row r="213" spans="1:8">
      <c r="A213" s="4">
        <v>1681.9499510000001</v>
      </c>
      <c r="B213" s="4">
        <v>160.300003</v>
      </c>
      <c r="D213" s="20">
        <f t="shared" si="18"/>
        <v>-9.9388810232062027E-3</v>
      </c>
      <c r="E213" s="20">
        <f t="shared" si="15"/>
        <v>-4.9694405116031013E-3</v>
      </c>
      <c r="F213" s="20">
        <f t="shared" si="19"/>
        <v>5.9439998141067787E-3</v>
      </c>
      <c r="G213" s="20">
        <f t="shared" si="16"/>
        <v>2.9719999070533893E-3</v>
      </c>
      <c r="H213" s="20">
        <f t="shared" si="17"/>
        <v>-1.997440604549712E-3</v>
      </c>
    </row>
    <row r="214" spans="1:8">
      <c r="A214" s="4">
        <v>1708</v>
      </c>
      <c r="B214" s="4">
        <v>158.35000600000001</v>
      </c>
      <c r="D214" s="20">
        <f t="shared" si="18"/>
        <v>1.5369289906367795E-2</v>
      </c>
      <c r="E214" s="20">
        <f t="shared" si="15"/>
        <v>7.6846449531838973E-3</v>
      </c>
      <c r="F214" s="20">
        <f t="shared" si="19"/>
        <v>-1.2239267455020133E-2</v>
      </c>
      <c r="G214" s="20">
        <f t="shared" si="16"/>
        <v>-6.1196337275100663E-3</v>
      </c>
      <c r="H214" s="20">
        <f t="shared" si="17"/>
        <v>1.565011225673831E-3</v>
      </c>
    </row>
    <row r="215" spans="1:8">
      <c r="A215" s="4">
        <v>1690</v>
      </c>
      <c r="B215" s="4">
        <v>162.949997</v>
      </c>
      <c r="D215" s="20">
        <f t="shared" si="18"/>
        <v>-1.0594566431396028E-2</v>
      </c>
      <c r="E215" s="20">
        <f t="shared" si="15"/>
        <v>-5.297283215698014E-3</v>
      </c>
      <c r="F215" s="20">
        <f t="shared" si="19"/>
        <v>2.8635575997618398E-2</v>
      </c>
      <c r="G215" s="20">
        <f t="shared" si="16"/>
        <v>1.4317787998809199E-2</v>
      </c>
      <c r="H215" s="20">
        <f t="shared" si="17"/>
        <v>9.0205047831111856E-3</v>
      </c>
    </row>
    <row r="216" spans="1:8">
      <c r="A216" s="4">
        <v>1673.849976</v>
      </c>
      <c r="B216" s="4">
        <v>163.949997</v>
      </c>
      <c r="D216" s="20">
        <f t="shared" si="18"/>
        <v>-9.6021809555016779E-3</v>
      </c>
      <c r="E216" s="20">
        <f t="shared" si="15"/>
        <v>-4.8010904777508389E-3</v>
      </c>
      <c r="F216" s="20">
        <f t="shared" si="19"/>
        <v>6.1180981193804827E-3</v>
      </c>
      <c r="G216" s="20">
        <f t="shared" si="16"/>
        <v>3.0590490596902413E-3</v>
      </c>
      <c r="H216" s="20">
        <f t="shared" si="17"/>
        <v>-1.7420414180605976E-3</v>
      </c>
    </row>
    <row r="217" spans="1:8">
      <c r="A217" s="4">
        <v>1665.0500489999999</v>
      </c>
      <c r="B217" s="4">
        <v>163.60000600000001</v>
      </c>
      <c r="D217" s="20">
        <f t="shared" si="18"/>
        <v>-5.2711655393903158E-3</v>
      </c>
      <c r="E217" s="20">
        <f t="shared" si="15"/>
        <v>-2.6355827696951579E-3</v>
      </c>
      <c r="F217" s="20">
        <f t="shared" si="19"/>
        <v>-2.1370241489327736E-3</v>
      </c>
      <c r="G217" s="20">
        <f t="shared" si="16"/>
        <v>-1.0685120744663868E-3</v>
      </c>
      <c r="H217" s="20">
        <f t="shared" si="17"/>
        <v>-3.7040948441615447E-3</v>
      </c>
    </row>
    <row r="218" spans="1:8">
      <c r="A218" s="4">
        <v>1650</v>
      </c>
      <c r="B218" s="4">
        <v>156.85000600000001</v>
      </c>
      <c r="D218" s="20">
        <f t="shared" si="18"/>
        <v>-9.079894527600876E-3</v>
      </c>
      <c r="E218" s="20">
        <f t="shared" si="15"/>
        <v>-4.539947263800438E-3</v>
      </c>
      <c r="F218" s="20">
        <f t="shared" si="19"/>
        <v>-4.2134487953668164E-2</v>
      </c>
      <c r="G218" s="20">
        <f t="shared" si="16"/>
        <v>-2.1067243976834082E-2</v>
      </c>
      <c r="H218" s="20">
        <f t="shared" si="17"/>
        <v>-2.5607191240634521E-2</v>
      </c>
    </row>
    <row r="219" spans="1:8">
      <c r="A219" s="4">
        <v>1602</v>
      </c>
      <c r="B219" s="4">
        <v>151.85000600000001</v>
      </c>
      <c r="D219" s="20">
        <f t="shared" si="18"/>
        <v>-2.9522439266321726E-2</v>
      </c>
      <c r="E219" s="20">
        <f t="shared" si="15"/>
        <v>-1.4761219633160863E-2</v>
      </c>
      <c r="F219" s="20">
        <f t="shared" si="19"/>
        <v>-3.2396741885360555E-2</v>
      </c>
      <c r="G219" s="20">
        <f t="shared" si="16"/>
        <v>-1.6198370942680278E-2</v>
      </c>
      <c r="H219" s="20">
        <f t="shared" si="17"/>
        <v>-3.0959590575841141E-2</v>
      </c>
    </row>
    <row r="220" spans="1:8">
      <c r="A220" s="4">
        <v>1611</v>
      </c>
      <c r="B220" s="4">
        <v>153.60000600000001</v>
      </c>
      <c r="D220" s="20">
        <f t="shared" si="18"/>
        <v>5.6022555486697516E-3</v>
      </c>
      <c r="E220" s="20">
        <f t="shared" si="15"/>
        <v>2.8011277743348758E-3</v>
      </c>
      <c r="F220" s="20">
        <f t="shared" si="19"/>
        <v>1.1458628771637119E-2</v>
      </c>
      <c r="G220" s="20">
        <f t="shared" si="16"/>
        <v>5.7293143858185595E-3</v>
      </c>
      <c r="H220" s="20">
        <f t="shared" si="17"/>
        <v>8.5304421601534348E-3</v>
      </c>
    </row>
    <row r="221" spans="1:8">
      <c r="A221" s="4">
        <v>1622</v>
      </c>
      <c r="B221" s="4">
        <v>154.800003</v>
      </c>
      <c r="D221" s="20">
        <f t="shared" si="18"/>
        <v>6.8048514983837897E-3</v>
      </c>
      <c r="E221" s="20">
        <f t="shared" si="15"/>
        <v>3.4024257491918949E-3</v>
      </c>
      <c r="F221" s="20">
        <f t="shared" si="19"/>
        <v>7.7821207594005442E-3</v>
      </c>
      <c r="G221" s="20">
        <f t="shared" si="16"/>
        <v>3.8910603797002721E-3</v>
      </c>
      <c r="H221" s="20">
        <f t="shared" si="17"/>
        <v>7.293486128892167E-3</v>
      </c>
    </row>
    <row r="222" spans="1:8">
      <c r="A222" s="4">
        <v>1609.900024</v>
      </c>
      <c r="B222" s="4">
        <v>154.199997</v>
      </c>
      <c r="D222" s="20">
        <f t="shared" si="18"/>
        <v>-7.4878755193513872E-3</v>
      </c>
      <c r="E222" s="20">
        <f t="shared" si="15"/>
        <v>-3.7439377596756936E-3</v>
      </c>
      <c r="F222" s="20">
        <f t="shared" si="19"/>
        <v>-3.8835388614955639E-3</v>
      </c>
      <c r="G222" s="20">
        <f t="shared" si="16"/>
        <v>-1.9417694307477819E-3</v>
      </c>
      <c r="H222" s="20">
        <f t="shared" si="17"/>
        <v>-5.6857071904234755E-3</v>
      </c>
    </row>
    <row r="223" spans="1:8">
      <c r="A223" s="4">
        <v>1597.849976</v>
      </c>
      <c r="B223" s="4">
        <v>152.85000600000001</v>
      </c>
      <c r="D223" s="20">
        <f t="shared" si="18"/>
        <v>-7.5131195899519384E-3</v>
      </c>
      <c r="E223" s="20">
        <f t="shared" si="15"/>
        <v>-3.7565597949759692E-3</v>
      </c>
      <c r="F223" s="20">
        <f t="shared" si="19"/>
        <v>-8.79335408296247E-3</v>
      </c>
      <c r="G223" s="20">
        <f t="shared" si="16"/>
        <v>-4.396677041481235E-3</v>
      </c>
      <c r="H223" s="20">
        <f t="shared" si="17"/>
        <v>-8.1532368364572033E-3</v>
      </c>
    </row>
    <row r="224" spans="1:8">
      <c r="A224" s="4">
        <v>1604.6999510000001</v>
      </c>
      <c r="B224" s="4">
        <v>155.550003</v>
      </c>
      <c r="D224" s="20">
        <f t="shared" si="18"/>
        <v>4.2778321039562131E-3</v>
      </c>
      <c r="E224" s="20">
        <f t="shared" si="15"/>
        <v>2.1389160519781065E-3</v>
      </c>
      <c r="F224" s="20">
        <f t="shared" si="19"/>
        <v>1.7510155039035444E-2</v>
      </c>
      <c r="G224" s="20">
        <f t="shared" si="16"/>
        <v>8.7550775195177222E-3</v>
      </c>
      <c r="H224" s="20">
        <f t="shared" si="17"/>
        <v>1.0893993571495829E-2</v>
      </c>
    </row>
    <row r="225" spans="1:8">
      <c r="A225" s="4">
        <v>1594.599976</v>
      </c>
      <c r="B225" s="4">
        <v>158.14999399999999</v>
      </c>
      <c r="D225" s="20">
        <f t="shared" si="18"/>
        <v>-6.3138866524126702E-3</v>
      </c>
      <c r="E225" s="20">
        <f t="shared" si="15"/>
        <v>-3.1569433262063351E-3</v>
      </c>
      <c r="F225" s="20">
        <f t="shared" si="19"/>
        <v>1.6576669182942289E-2</v>
      </c>
      <c r="G225" s="20">
        <f t="shared" si="16"/>
        <v>8.2883345914711443E-3</v>
      </c>
      <c r="H225" s="20">
        <f t="shared" si="17"/>
        <v>5.1313912652648092E-3</v>
      </c>
    </row>
    <row r="226" spans="1:8">
      <c r="A226" s="4">
        <v>1569</v>
      </c>
      <c r="B226" s="4">
        <v>158.699997</v>
      </c>
      <c r="D226" s="20">
        <f t="shared" si="18"/>
        <v>-1.6184432284565928E-2</v>
      </c>
      <c r="E226" s="20">
        <f t="shared" si="15"/>
        <v>-8.0922161422829642E-3</v>
      </c>
      <c r="F226" s="20">
        <f t="shared" si="19"/>
        <v>3.471696815780335E-3</v>
      </c>
      <c r="G226" s="20">
        <f t="shared" si="16"/>
        <v>1.7358484078901675E-3</v>
      </c>
      <c r="H226" s="20">
        <f t="shared" si="17"/>
        <v>-6.3563677343927965E-3</v>
      </c>
    </row>
    <row r="227" spans="1:8">
      <c r="A227" s="4">
        <v>1554.900024</v>
      </c>
      <c r="B227" s="4">
        <v>156.85000600000001</v>
      </c>
      <c r="D227" s="20">
        <f t="shared" si="18"/>
        <v>-9.0272234341859364E-3</v>
      </c>
      <c r="E227" s="20">
        <f t="shared" si="15"/>
        <v>-4.5136117170929682E-3</v>
      </c>
      <c r="F227" s="20">
        <f t="shared" si="19"/>
        <v>-1.1725635738976945E-2</v>
      </c>
      <c r="G227" s="20">
        <f t="shared" si="16"/>
        <v>-5.8628178694884727E-3</v>
      </c>
      <c r="H227" s="20">
        <f t="shared" si="17"/>
        <v>-1.0376429586581441E-2</v>
      </c>
    </row>
    <row r="228" spans="1:8">
      <c r="A228" s="4">
        <v>1559.0500489999999</v>
      </c>
      <c r="B228" s="4">
        <v>155.60000600000001</v>
      </c>
      <c r="D228" s="20">
        <f t="shared" si="18"/>
        <v>2.6654425149586344E-3</v>
      </c>
      <c r="E228" s="20">
        <f t="shared" si="15"/>
        <v>1.3327212574793172E-3</v>
      </c>
      <c r="F228" s="20">
        <f t="shared" si="19"/>
        <v>-8.0013225850926479E-3</v>
      </c>
      <c r="G228" s="20">
        <f t="shared" si="16"/>
        <v>-4.0006612925463239E-3</v>
      </c>
      <c r="H228" s="20">
        <f t="shared" si="17"/>
        <v>-2.6679400350670067E-3</v>
      </c>
    </row>
    <row r="229" spans="1:8">
      <c r="A229" s="4">
        <v>1571.849976</v>
      </c>
      <c r="B229" s="4">
        <v>162.25</v>
      </c>
      <c r="D229" s="20">
        <f t="shared" si="18"/>
        <v>8.176561506622472E-3</v>
      </c>
      <c r="E229" s="20">
        <f t="shared" si="15"/>
        <v>4.088280753311236E-3</v>
      </c>
      <c r="F229" s="20">
        <f t="shared" si="19"/>
        <v>4.1849705279497537E-2</v>
      </c>
      <c r="G229" s="20">
        <f t="shared" si="16"/>
        <v>2.0924852639748769E-2</v>
      </c>
      <c r="H229" s="20">
        <f t="shared" si="17"/>
        <v>2.5013133393060005E-2</v>
      </c>
    </row>
    <row r="230" spans="1:8">
      <c r="A230" s="4">
        <v>1557.1999510000001</v>
      </c>
      <c r="B230" s="4">
        <v>159.699997</v>
      </c>
      <c r="D230" s="20">
        <f t="shared" si="18"/>
        <v>-9.363949050862682E-3</v>
      </c>
      <c r="E230" s="20">
        <f t="shared" si="15"/>
        <v>-4.681974525431341E-3</v>
      </c>
      <c r="F230" s="20">
        <f t="shared" si="19"/>
        <v>-1.5841319148455171E-2</v>
      </c>
      <c r="G230" s="20">
        <f t="shared" si="16"/>
        <v>-7.9206595742275857E-3</v>
      </c>
      <c r="H230" s="20">
        <f t="shared" si="17"/>
        <v>-1.2602634099658927E-2</v>
      </c>
    </row>
    <row r="231" spans="1:8">
      <c r="A231" s="4">
        <v>1544</v>
      </c>
      <c r="B231" s="4">
        <v>159.25</v>
      </c>
      <c r="D231" s="20">
        <f t="shared" si="18"/>
        <v>-8.5128536848435559E-3</v>
      </c>
      <c r="E231" s="20">
        <f t="shared" si="15"/>
        <v>-4.256426842421778E-3</v>
      </c>
      <c r="F231" s="20">
        <f t="shared" si="19"/>
        <v>-2.8217419834714774E-3</v>
      </c>
      <c r="G231" s="20">
        <f t="shared" si="16"/>
        <v>-1.4108709917357387E-3</v>
      </c>
      <c r="H231" s="20">
        <f t="shared" si="17"/>
        <v>-5.6672978341575165E-3</v>
      </c>
    </row>
    <row r="232" spans="1:8">
      <c r="A232" s="4">
        <v>1543.5</v>
      </c>
      <c r="B232" s="4">
        <v>157</v>
      </c>
      <c r="D232" s="20">
        <f t="shared" si="18"/>
        <v>-3.2388664250749259E-4</v>
      </c>
      <c r="E232" s="20">
        <f t="shared" si="15"/>
        <v>-1.6194332125374629E-4</v>
      </c>
      <c r="F232" s="20">
        <f t="shared" si="19"/>
        <v>-1.4229489103964651E-2</v>
      </c>
      <c r="G232" s="20">
        <f t="shared" si="16"/>
        <v>-7.1147445519823254E-3</v>
      </c>
      <c r="H232" s="20">
        <f t="shared" si="17"/>
        <v>-7.2766878732360716E-3</v>
      </c>
    </row>
    <row r="233" spans="1:8">
      <c r="A233" s="4">
        <v>1552.6999510000001</v>
      </c>
      <c r="B233" s="4">
        <v>153.699997</v>
      </c>
      <c r="D233" s="20">
        <f t="shared" si="18"/>
        <v>5.9427544869783307E-3</v>
      </c>
      <c r="E233" s="20">
        <f t="shared" si="15"/>
        <v>2.9713772434891653E-3</v>
      </c>
      <c r="F233" s="20">
        <f t="shared" si="19"/>
        <v>-2.1243174322300717E-2</v>
      </c>
      <c r="G233" s="20">
        <f t="shared" si="16"/>
        <v>-1.0621587161150359E-2</v>
      </c>
      <c r="H233" s="20">
        <f t="shared" si="17"/>
        <v>-7.6502099176611934E-3</v>
      </c>
    </row>
    <row r="234" spans="1:8">
      <c r="A234" s="4">
        <v>1527.8000489999999</v>
      </c>
      <c r="B234" s="4">
        <v>147.699997</v>
      </c>
      <c r="D234" s="20">
        <f t="shared" si="18"/>
        <v>-1.6166495249672747E-2</v>
      </c>
      <c r="E234" s="20">
        <f t="shared" si="15"/>
        <v>-8.0832476248363736E-3</v>
      </c>
      <c r="F234" s="20">
        <f t="shared" si="19"/>
        <v>-3.9819461800115571E-2</v>
      </c>
      <c r="G234" s="20">
        <f t="shared" si="16"/>
        <v>-1.9909730900057786E-2</v>
      </c>
      <c r="H234" s="20">
        <f t="shared" si="17"/>
        <v>-2.7992978524894158E-2</v>
      </c>
    </row>
    <row r="235" spans="1:8">
      <c r="A235" s="4">
        <v>1536.349976</v>
      </c>
      <c r="B235" s="4">
        <v>155.85000600000001</v>
      </c>
      <c r="D235" s="20">
        <f t="shared" si="18"/>
        <v>5.5806335327996757E-3</v>
      </c>
      <c r="E235" s="20">
        <f t="shared" si="15"/>
        <v>2.7903167663998378E-3</v>
      </c>
      <c r="F235" s="20">
        <f t="shared" si="19"/>
        <v>5.3710875486009856E-2</v>
      </c>
      <c r="G235" s="20">
        <f t="shared" si="16"/>
        <v>2.6855437743004928E-2</v>
      </c>
      <c r="H235" s="20">
        <f t="shared" si="17"/>
        <v>2.9645754509404765E-2</v>
      </c>
    </row>
    <row r="236" spans="1:8">
      <c r="A236" s="4">
        <v>1533.3000489999999</v>
      </c>
      <c r="B236" s="4">
        <v>156</v>
      </c>
      <c r="D236" s="20">
        <f t="shared" si="18"/>
        <v>-1.9871503127596698E-3</v>
      </c>
      <c r="E236" s="20">
        <f t="shared" si="15"/>
        <v>-9.9357515637983488E-4</v>
      </c>
      <c r="F236" s="20">
        <f t="shared" si="19"/>
        <v>9.6196253763530955E-4</v>
      </c>
      <c r="G236" s="20">
        <f t="shared" si="16"/>
        <v>4.8098126881765478E-4</v>
      </c>
      <c r="H236" s="20">
        <f t="shared" si="17"/>
        <v>-5.125938875621801E-4</v>
      </c>
    </row>
    <row r="237" spans="1:8">
      <c r="A237" s="4">
        <v>1506.6999510000001</v>
      </c>
      <c r="B237" s="4">
        <v>152.25</v>
      </c>
      <c r="D237" s="20">
        <f t="shared" si="18"/>
        <v>-1.7500511113721647E-2</v>
      </c>
      <c r="E237" s="20">
        <f t="shared" si="15"/>
        <v>-8.7502555568608233E-3</v>
      </c>
      <c r="F237" s="20">
        <f t="shared" si="19"/>
        <v>-2.4332100659530669E-2</v>
      </c>
      <c r="G237" s="20">
        <f t="shared" si="16"/>
        <v>-1.2166050329765334E-2</v>
      </c>
      <c r="H237" s="20">
        <f t="shared" si="17"/>
        <v>-2.0916305886626158E-2</v>
      </c>
    </row>
    <row r="238" spans="1:8">
      <c r="A238" s="4">
        <v>1507.650024</v>
      </c>
      <c r="B238" s="4">
        <v>146.050003</v>
      </c>
      <c r="D238" s="20">
        <f t="shared" si="18"/>
        <v>6.3036677183464377E-4</v>
      </c>
      <c r="E238" s="20">
        <f t="shared" si="15"/>
        <v>3.1518338591732188E-4</v>
      </c>
      <c r="F238" s="20">
        <f t="shared" si="19"/>
        <v>-4.1574857215346005E-2</v>
      </c>
      <c r="G238" s="20">
        <f t="shared" si="16"/>
        <v>-2.0787428607673002E-2</v>
      </c>
      <c r="H238" s="20">
        <f t="shared" si="17"/>
        <v>-2.047224522175568E-2</v>
      </c>
    </row>
    <row r="239" spans="1:8">
      <c r="A239" s="4">
        <v>1529</v>
      </c>
      <c r="B239" s="4">
        <v>147.75</v>
      </c>
      <c r="D239" s="20">
        <f t="shared" si="18"/>
        <v>1.4061763871389894E-2</v>
      </c>
      <c r="E239" s="20">
        <f t="shared" si="15"/>
        <v>7.030881935694947E-3</v>
      </c>
      <c r="F239" s="20">
        <f t="shared" si="19"/>
        <v>1.1572606911547156E-2</v>
      </c>
      <c r="G239" s="20">
        <f t="shared" si="16"/>
        <v>5.7863034557735782E-3</v>
      </c>
      <c r="H239" s="20">
        <f t="shared" si="17"/>
        <v>1.2817185391468526E-2</v>
      </c>
    </row>
    <row r="240" spans="1:8">
      <c r="A240" s="4">
        <v>1507.0500489999999</v>
      </c>
      <c r="B240" s="4">
        <v>143.64999399999999</v>
      </c>
      <c r="D240" s="20">
        <f t="shared" si="18"/>
        <v>-1.4459796838778337E-2</v>
      </c>
      <c r="E240" s="20">
        <f t="shared" si="15"/>
        <v>-7.2298984193891686E-3</v>
      </c>
      <c r="F240" s="20">
        <f t="shared" si="19"/>
        <v>-2.8141912629096509E-2</v>
      </c>
      <c r="G240" s="20">
        <f t="shared" si="16"/>
        <v>-1.4070956314548255E-2</v>
      </c>
      <c r="H240" s="20">
        <f t="shared" si="17"/>
        <v>-2.1300854733937422E-2</v>
      </c>
    </row>
    <row r="241" spans="1:8">
      <c r="A241" s="4">
        <v>1528.8000489999999</v>
      </c>
      <c r="B241" s="4">
        <v>144.64999399999999</v>
      </c>
      <c r="D241" s="20">
        <f t="shared" si="18"/>
        <v>1.4329015887060852E-2</v>
      </c>
      <c r="E241" s="20">
        <f t="shared" si="15"/>
        <v>7.1645079435304262E-3</v>
      </c>
      <c r="F241" s="20">
        <f t="shared" si="19"/>
        <v>6.9372462855990689E-3</v>
      </c>
      <c r="G241" s="20">
        <f t="shared" si="16"/>
        <v>3.4686231427995345E-3</v>
      </c>
      <c r="H241" s="20">
        <f t="shared" si="17"/>
        <v>1.0633131086329961E-2</v>
      </c>
    </row>
    <row r="242" spans="1:8">
      <c r="A242" s="4">
        <v>1535.9499510000001</v>
      </c>
      <c r="B242" s="4">
        <v>146.85000600000001</v>
      </c>
      <c r="D242" s="20">
        <f t="shared" si="18"/>
        <v>4.6659042150281041E-3</v>
      </c>
      <c r="E242" s="20">
        <f t="shared" si="15"/>
        <v>2.332952107514052E-3</v>
      </c>
      <c r="F242" s="20">
        <f t="shared" si="19"/>
        <v>1.5094708559936613E-2</v>
      </c>
      <c r="G242" s="20">
        <f t="shared" si="16"/>
        <v>7.5473542799683064E-3</v>
      </c>
      <c r="H242" s="20">
        <f t="shared" si="17"/>
        <v>9.8803063874823589E-3</v>
      </c>
    </row>
    <row r="243" spans="1:8">
      <c r="A243" s="4">
        <v>1518.8000489999999</v>
      </c>
      <c r="B243" s="4">
        <v>145.85000600000001</v>
      </c>
      <c r="D243" s="20">
        <f t="shared" si="18"/>
        <v>-1.1228468572413856E-2</v>
      </c>
      <c r="E243" s="20">
        <f t="shared" si="15"/>
        <v>-5.614234286206928E-3</v>
      </c>
      <c r="F243" s="20">
        <f t="shared" si="19"/>
        <v>-6.8329610507614595E-3</v>
      </c>
      <c r="G243" s="20">
        <f t="shared" si="16"/>
        <v>-3.4164805253807298E-3</v>
      </c>
      <c r="H243" s="20">
        <f t="shared" si="17"/>
        <v>-9.0307148115876569E-3</v>
      </c>
    </row>
    <row r="244" spans="1:8">
      <c r="A244" s="4">
        <v>1532</v>
      </c>
      <c r="B244" s="4">
        <v>146.25</v>
      </c>
      <c r="D244" s="20">
        <f t="shared" si="18"/>
        <v>8.6534896805774801E-3</v>
      </c>
      <c r="E244" s="20">
        <f t="shared" si="15"/>
        <v>4.3267448402887401E-3</v>
      </c>
      <c r="F244" s="20">
        <f t="shared" si="19"/>
        <v>2.7387486600806226E-3</v>
      </c>
      <c r="G244" s="20">
        <f t="shared" si="16"/>
        <v>1.3693743300403113E-3</v>
      </c>
      <c r="H244" s="20">
        <f t="shared" si="17"/>
        <v>5.6961191703290516E-3</v>
      </c>
    </row>
    <row r="245" spans="1:8">
      <c r="A245" s="4">
        <v>1555.0500489999999</v>
      </c>
      <c r="B245" s="4">
        <v>150.35000600000001</v>
      </c>
      <c r="D245" s="20">
        <f t="shared" si="18"/>
        <v>1.4933659646934508E-2</v>
      </c>
      <c r="E245" s="20">
        <f t="shared" si="15"/>
        <v>7.4668298234672539E-3</v>
      </c>
      <c r="F245" s="20">
        <f t="shared" si="19"/>
        <v>2.7648463229455494E-2</v>
      </c>
      <c r="G245" s="20">
        <f t="shared" si="16"/>
        <v>1.3824231614727747E-2</v>
      </c>
      <c r="H245" s="20">
        <f t="shared" si="17"/>
        <v>2.1291061438195001E-2</v>
      </c>
    </row>
    <row r="246" spans="1:8">
      <c r="A246" s="4">
        <v>1554.6999510000001</v>
      </c>
      <c r="B246" s="4">
        <v>149.89999399999999</v>
      </c>
      <c r="D246" s="20">
        <f t="shared" si="18"/>
        <v>-2.2516150911097048E-4</v>
      </c>
      <c r="E246" s="20">
        <f t="shared" si="15"/>
        <v>-1.1258075455548524E-4</v>
      </c>
      <c r="F246" s="20">
        <f t="shared" si="19"/>
        <v>-2.9975842595545924E-3</v>
      </c>
      <c r="G246" s="20">
        <f t="shared" si="16"/>
        <v>-1.4987921297772962E-3</v>
      </c>
      <c r="H246" s="20">
        <f t="shared" si="17"/>
        <v>-1.6113728843327815E-3</v>
      </c>
    </row>
    <row r="247" spans="1:8">
      <c r="A247" s="4">
        <v>1528</v>
      </c>
      <c r="B247" s="4">
        <v>148</v>
      </c>
      <c r="D247" s="20">
        <f t="shared" si="18"/>
        <v>-1.7322878711894325E-2</v>
      </c>
      <c r="E247" s="20">
        <f>D247*$C$1</f>
        <v>-8.6614393559471623E-3</v>
      </c>
      <c r="F247" s="20">
        <f t="shared" si="19"/>
        <v>-1.2756091317751661E-2</v>
      </c>
      <c r="G247" s="20">
        <f t="shared" si="16"/>
        <v>-6.3780456588758304E-3</v>
      </c>
      <c r="H247" s="20">
        <f t="shared" si="17"/>
        <v>-1.5039485014822992E-2</v>
      </c>
    </row>
  </sheetData>
  <mergeCells count="1">
    <mergeCell ref="J10:K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7"/>
  <sheetViews>
    <sheetView zoomScale="72" zoomScaleNormal="93" workbookViewId="0">
      <selection activeCell="C1" sqref="C1"/>
    </sheetView>
  </sheetViews>
  <sheetFormatPr defaultColWidth="9" defaultRowHeight="14.5"/>
  <cols>
    <col min="1" max="1" width="11.81640625" customWidth="1"/>
    <col min="2" max="2" width="12" customWidth="1"/>
    <col min="4" max="4" width="26.453125" customWidth="1"/>
    <col min="6" max="6" width="27.26953125" customWidth="1"/>
    <col min="8" max="8" width="20" customWidth="1"/>
    <col min="10" max="10" width="20.7265625" customWidth="1"/>
    <col min="11" max="11" width="24.26953125" customWidth="1"/>
  </cols>
  <sheetData>
    <row r="1" spans="1:11" ht="19" thickBot="1">
      <c r="A1" s="1" t="s">
        <v>50</v>
      </c>
      <c r="B1" s="2" t="s">
        <v>51</v>
      </c>
      <c r="C1" s="84">
        <v>0.5</v>
      </c>
      <c r="D1" s="19" t="s">
        <v>52</v>
      </c>
      <c r="E1" s="19" t="s">
        <v>45</v>
      </c>
      <c r="F1" s="19" t="s">
        <v>53</v>
      </c>
      <c r="G1" s="19" t="s">
        <v>47</v>
      </c>
      <c r="H1" s="19" t="s">
        <v>48</v>
      </c>
    </row>
    <row r="2" spans="1:11" ht="15" thickBot="1">
      <c r="A2" s="4">
        <v>102.550003</v>
      </c>
      <c r="B2" s="4">
        <v>107.900002</v>
      </c>
      <c r="D2" s="20">
        <v>0</v>
      </c>
      <c r="E2" s="20">
        <f>D2*$C$1</f>
        <v>0</v>
      </c>
      <c r="F2" s="8">
        <v>0</v>
      </c>
      <c r="G2">
        <f>F2*$C$1</f>
        <v>0</v>
      </c>
      <c r="H2">
        <f t="shared" ref="H2:H65" si="0">E2+G2</f>
        <v>0</v>
      </c>
    </row>
    <row r="3" spans="1:11" ht="18.5">
      <c r="A3" s="4">
        <v>102.5</v>
      </c>
      <c r="B3" s="4">
        <v>105.25</v>
      </c>
      <c r="D3" s="20">
        <f>LN(A3/A2)</f>
        <v>-4.8771519394884104E-4</v>
      </c>
      <c r="E3" s="20">
        <f t="shared" ref="E3:E66" si="1">D3*$C$1</f>
        <v>-2.4385759697442052E-4</v>
      </c>
      <c r="F3">
        <f>LN(B3/B2)</f>
        <v>-2.486641823727918E-2</v>
      </c>
      <c r="G3">
        <f t="shared" ref="G3:G66" si="2">F3*$C$1</f>
        <v>-1.243320911863959E-2</v>
      </c>
      <c r="H3">
        <f t="shared" si="0"/>
        <v>-1.267706671561401E-2</v>
      </c>
      <c r="J3" s="21" t="s">
        <v>20</v>
      </c>
      <c r="K3" s="22">
        <f>AVERAGE(H2:H247)</f>
        <v>-1.1217600464373649E-4</v>
      </c>
    </row>
    <row r="4" spans="1:11" ht="17.25" customHeight="1">
      <c r="A4" s="4">
        <v>103.599998</v>
      </c>
      <c r="B4" s="4">
        <v>107.300003</v>
      </c>
      <c r="D4" s="20">
        <f t="shared" ref="D4:D67" si="3">LN(A4/A3)</f>
        <v>1.0674511941900264E-2</v>
      </c>
      <c r="E4" s="20">
        <f t="shared" si="1"/>
        <v>5.3372559709501319E-3</v>
      </c>
      <c r="F4">
        <f t="shared" ref="F4:F67" si="4">LN(B4/B3)</f>
        <v>1.9290205033155212E-2</v>
      </c>
      <c r="G4">
        <f t="shared" si="2"/>
        <v>9.6451025165776062E-3</v>
      </c>
      <c r="H4">
        <f t="shared" si="0"/>
        <v>1.4982358487527738E-2</v>
      </c>
      <c r="J4" s="21" t="s">
        <v>21</v>
      </c>
      <c r="K4" s="22">
        <f>_xlfn.VAR.S(H2:H247)</f>
        <v>3.5319175220446672E-4</v>
      </c>
    </row>
    <row r="5" spans="1:11">
      <c r="A5" s="4">
        <v>105.599998</v>
      </c>
      <c r="B5" s="4">
        <v>106.25</v>
      </c>
      <c r="D5" s="20">
        <f t="shared" si="3"/>
        <v>1.9121041812403854E-2</v>
      </c>
      <c r="E5" s="20">
        <f t="shared" si="1"/>
        <v>9.5605209062019272E-3</v>
      </c>
      <c r="F5">
        <f t="shared" si="4"/>
        <v>-9.8338697911197082E-3</v>
      </c>
      <c r="G5">
        <f t="shared" si="2"/>
        <v>-4.9169348955598541E-3</v>
      </c>
      <c r="H5">
        <f t="shared" si="0"/>
        <v>4.6435860106420731E-3</v>
      </c>
    </row>
    <row r="6" spans="1:11" ht="15.75" customHeight="1">
      <c r="A6" s="4">
        <v>102.300003</v>
      </c>
      <c r="B6" s="4">
        <v>105</v>
      </c>
      <c r="D6" s="20">
        <f t="shared" si="3"/>
        <v>-3.1748650049673408E-2</v>
      </c>
      <c r="E6" s="20">
        <f t="shared" si="1"/>
        <v>-1.5874325024836704E-2</v>
      </c>
      <c r="F6">
        <f t="shared" si="4"/>
        <v>-1.1834457647002796E-2</v>
      </c>
      <c r="G6">
        <f t="shared" si="2"/>
        <v>-5.9172288235013982E-3</v>
      </c>
      <c r="H6">
        <f t="shared" si="0"/>
        <v>-2.1791553848338103E-2</v>
      </c>
      <c r="J6" s="21" t="s">
        <v>49</v>
      </c>
      <c r="K6">
        <f>CORREL(E2:E247,G2:G247)</f>
        <v>0.18670664764732647</v>
      </c>
    </row>
    <row r="7" spans="1:11" ht="15.5">
      <c r="A7" s="4">
        <v>98.949996999999996</v>
      </c>
      <c r="B7" s="4">
        <v>100.75</v>
      </c>
      <c r="D7" s="20">
        <f t="shared" si="3"/>
        <v>-3.3295060552861987E-2</v>
      </c>
      <c r="E7" s="20">
        <f t="shared" si="1"/>
        <v>-1.6647530276430993E-2</v>
      </c>
      <c r="F7">
        <f t="shared" si="4"/>
        <v>-4.1318149330730976E-2</v>
      </c>
      <c r="G7">
        <f t="shared" si="2"/>
        <v>-2.0659074665365488E-2</v>
      </c>
      <c r="H7">
        <f t="shared" si="0"/>
        <v>-3.7306604941796481E-2</v>
      </c>
      <c r="K7" s="22"/>
    </row>
    <row r="8" spans="1:11" ht="18.5">
      <c r="A8" s="4">
        <v>92.300003000000004</v>
      </c>
      <c r="B8" s="4">
        <v>90.199996999999996</v>
      </c>
      <c r="D8" s="20">
        <f t="shared" si="3"/>
        <v>-6.9570467718717069E-2</v>
      </c>
      <c r="E8" s="20">
        <f t="shared" si="1"/>
        <v>-3.4785233859358534E-2</v>
      </c>
      <c r="F8">
        <f t="shared" si="4"/>
        <v>-0.11061280701763855</v>
      </c>
      <c r="G8">
        <f t="shared" si="2"/>
        <v>-5.5306403508819275E-2</v>
      </c>
      <c r="H8">
        <f t="shared" si="0"/>
        <v>-9.009163736817781E-2</v>
      </c>
      <c r="J8" s="23" t="s">
        <v>39</v>
      </c>
      <c r="K8">
        <f>(K3-0.05)/K4^(0.5)</f>
        <v>-2.6664778764487402</v>
      </c>
    </row>
    <row r="9" spans="1:11">
      <c r="A9" s="4">
        <v>91.300003000000004</v>
      </c>
      <c r="B9" s="4">
        <v>97.75</v>
      </c>
      <c r="D9" s="20">
        <f t="shared" si="3"/>
        <v>-1.089335355188469E-2</v>
      </c>
      <c r="E9" s="20">
        <f t="shared" si="1"/>
        <v>-5.4466767759423452E-3</v>
      </c>
      <c r="F9">
        <f t="shared" si="4"/>
        <v>8.038380505632127E-2</v>
      </c>
      <c r="G9">
        <f t="shared" si="2"/>
        <v>4.0191902528160635E-2</v>
      </c>
      <c r="H9">
        <f t="shared" si="0"/>
        <v>3.4745225752218292E-2</v>
      </c>
    </row>
    <row r="10" spans="1:11" ht="15" thickBot="1">
      <c r="A10" s="4">
        <v>95.5</v>
      </c>
      <c r="B10" s="4">
        <v>99.449996999999996</v>
      </c>
      <c r="D10" s="20">
        <f t="shared" si="3"/>
        <v>4.4975427027054739E-2</v>
      </c>
      <c r="E10" s="20">
        <f t="shared" si="1"/>
        <v>2.2487713513527369E-2</v>
      </c>
      <c r="F10">
        <f t="shared" si="4"/>
        <v>1.7241776268593065E-2</v>
      </c>
      <c r="G10">
        <f t="shared" si="2"/>
        <v>8.6208881342965324E-3</v>
      </c>
      <c r="H10">
        <f t="shared" si="0"/>
        <v>3.1108601647823902E-2</v>
      </c>
    </row>
    <row r="11" spans="1:11" ht="14.5" customHeight="1" thickBot="1">
      <c r="A11" s="4">
        <v>95.150002000000001</v>
      </c>
      <c r="B11" s="4">
        <v>97.5</v>
      </c>
      <c r="D11" s="20">
        <f t="shared" si="3"/>
        <v>-3.6716327250832584E-3</v>
      </c>
      <c r="E11" s="20">
        <f t="shared" si="1"/>
        <v>-1.8358163625416292E-3</v>
      </c>
      <c r="F11">
        <f t="shared" si="4"/>
        <v>-1.9802597130266691E-2</v>
      </c>
      <c r="G11">
        <f t="shared" si="2"/>
        <v>-9.9012985651333457E-3</v>
      </c>
      <c r="H11">
        <f t="shared" si="0"/>
        <v>-1.1737114927674975E-2</v>
      </c>
      <c r="J11" s="131" t="s">
        <v>58</v>
      </c>
      <c r="K11" s="132"/>
    </row>
    <row r="12" spans="1:11" ht="15" customHeight="1" thickBot="1">
      <c r="A12" s="4">
        <v>94.650002000000001</v>
      </c>
      <c r="B12" s="4">
        <v>97.400002000000001</v>
      </c>
      <c r="D12" s="20">
        <f t="shared" si="3"/>
        <v>-5.2687159757889204E-3</v>
      </c>
      <c r="E12" s="20">
        <f t="shared" si="1"/>
        <v>-2.6343579878944602E-3</v>
      </c>
      <c r="F12">
        <f t="shared" si="4"/>
        <v>-1.0261468214313842E-3</v>
      </c>
      <c r="G12">
        <f t="shared" si="2"/>
        <v>-5.130734107156921E-4</v>
      </c>
      <c r="H12">
        <f t="shared" si="0"/>
        <v>-3.1474313986101523E-3</v>
      </c>
      <c r="J12" s="133"/>
      <c r="K12" s="134"/>
    </row>
    <row r="13" spans="1:11" ht="15" thickBot="1">
      <c r="A13" s="4">
        <v>94.5</v>
      </c>
      <c r="B13" s="4">
        <v>97.449996999999996</v>
      </c>
      <c r="D13" s="20">
        <f t="shared" si="3"/>
        <v>-1.5860642861152954E-3</v>
      </c>
      <c r="E13" s="20">
        <f t="shared" si="1"/>
        <v>-7.930321430576477E-4</v>
      </c>
      <c r="F13">
        <f t="shared" si="4"/>
        <v>5.1316398618125717E-4</v>
      </c>
      <c r="G13">
        <f t="shared" si="2"/>
        <v>2.5658199309062859E-4</v>
      </c>
      <c r="H13">
        <f t="shared" si="0"/>
        <v>-5.3645014996701911E-4</v>
      </c>
      <c r="J13" s="135"/>
      <c r="K13" s="136"/>
    </row>
    <row r="14" spans="1:11" ht="15" thickBot="1">
      <c r="A14" s="4">
        <v>95.550003000000004</v>
      </c>
      <c r="B14" s="4">
        <v>96.199996999999996</v>
      </c>
      <c r="D14" s="20">
        <f t="shared" si="3"/>
        <v>1.1049867583758753E-2</v>
      </c>
      <c r="E14" s="20">
        <f t="shared" si="1"/>
        <v>5.5249337918793764E-3</v>
      </c>
      <c r="F14">
        <f t="shared" si="4"/>
        <v>-1.2910068681922302E-2</v>
      </c>
      <c r="G14">
        <f t="shared" si="2"/>
        <v>-6.4550343409611509E-3</v>
      </c>
      <c r="H14">
        <f t="shared" si="0"/>
        <v>-9.3010054908177452E-4</v>
      </c>
      <c r="J14" s="73"/>
      <c r="K14" s="73"/>
    </row>
    <row r="15" spans="1:11">
      <c r="A15" s="4">
        <v>94.449996999999996</v>
      </c>
      <c r="B15" s="4">
        <v>95.699996999999996</v>
      </c>
      <c r="D15" s="20">
        <f t="shared" si="3"/>
        <v>-1.1579139898775291E-2</v>
      </c>
      <c r="E15" s="20">
        <f t="shared" si="1"/>
        <v>-5.7895699493876454E-3</v>
      </c>
      <c r="F15">
        <f t="shared" si="4"/>
        <v>-5.2110593756833816E-3</v>
      </c>
      <c r="G15">
        <f t="shared" si="2"/>
        <v>-2.6055296878416908E-3</v>
      </c>
      <c r="H15">
        <f t="shared" si="0"/>
        <v>-8.3950996372293366E-3</v>
      </c>
      <c r="J15" s="73"/>
      <c r="K15" s="73"/>
    </row>
    <row r="16" spans="1:11">
      <c r="A16" s="4">
        <v>97.300003000000004</v>
      </c>
      <c r="B16" s="4">
        <v>97.199996999999996</v>
      </c>
      <c r="D16" s="20">
        <f t="shared" si="3"/>
        <v>2.9728457839755203E-2</v>
      </c>
      <c r="E16" s="20">
        <f t="shared" si="1"/>
        <v>1.4864228919877601E-2</v>
      </c>
      <c r="F16">
        <f t="shared" si="4"/>
        <v>1.555241349124967E-2</v>
      </c>
      <c r="G16">
        <f t="shared" si="2"/>
        <v>7.7762067456248352E-3</v>
      </c>
      <c r="H16">
        <f t="shared" si="0"/>
        <v>2.2640435665502438E-2</v>
      </c>
    </row>
    <row r="17" spans="1:8">
      <c r="A17" s="4">
        <v>96.5</v>
      </c>
      <c r="B17" s="4">
        <v>95.349997999999999</v>
      </c>
      <c r="D17" s="20">
        <f t="shared" si="3"/>
        <v>-8.2560116794956288E-3</v>
      </c>
      <c r="E17" s="20">
        <f t="shared" si="1"/>
        <v>-4.1280058397478144E-3</v>
      </c>
      <c r="F17">
        <f t="shared" si="4"/>
        <v>-1.9216369531121488E-2</v>
      </c>
      <c r="G17">
        <f t="shared" si="2"/>
        <v>-9.6081847655607438E-3</v>
      </c>
      <c r="H17">
        <f t="shared" si="0"/>
        <v>-1.3736190605308559E-2</v>
      </c>
    </row>
    <row r="18" spans="1:8">
      <c r="A18" s="4">
        <v>99.300003000000004</v>
      </c>
      <c r="B18" s="4">
        <v>95.5</v>
      </c>
      <c r="D18" s="20">
        <f t="shared" si="3"/>
        <v>2.8602592917666678E-2</v>
      </c>
      <c r="E18" s="20">
        <f t="shared" si="1"/>
        <v>1.4301296458833339E-2</v>
      </c>
      <c r="F18">
        <f t="shared" si="4"/>
        <v>1.5719364156106131E-3</v>
      </c>
      <c r="G18">
        <f t="shared" si="2"/>
        <v>7.8596820780530655E-4</v>
      </c>
      <c r="H18">
        <f t="shared" si="0"/>
        <v>1.5087264666638647E-2</v>
      </c>
    </row>
    <row r="19" spans="1:8">
      <c r="A19" s="4">
        <v>99.050003000000004</v>
      </c>
      <c r="B19" s="4">
        <v>95.099997999999999</v>
      </c>
      <c r="D19" s="20">
        <f t="shared" si="3"/>
        <v>-2.5207978303139096E-3</v>
      </c>
      <c r="E19" s="20">
        <f t="shared" si="1"/>
        <v>-1.2603989151569548E-3</v>
      </c>
      <c r="F19">
        <f t="shared" si="4"/>
        <v>-4.1972989658343477E-3</v>
      </c>
      <c r="G19">
        <f t="shared" si="2"/>
        <v>-2.0986494829171739E-3</v>
      </c>
      <c r="H19">
        <f t="shared" si="0"/>
        <v>-3.3590483980741287E-3</v>
      </c>
    </row>
    <row r="20" spans="1:8">
      <c r="A20" s="4">
        <v>101.300003</v>
      </c>
      <c r="B20" s="4">
        <v>94.949996999999996</v>
      </c>
      <c r="D20" s="20">
        <f t="shared" si="3"/>
        <v>2.2461637437349205E-2</v>
      </c>
      <c r="E20" s="20">
        <f t="shared" si="1"/>
        <v>1.1230818718674603E-2</v>
      </c>
      <c r="F20">
        <f t="shared" si="4"/>
        <v>-1.5785428581324228E-3</v>
      </c>
      <c r="G20">
        <f t="shared" si="2"/>
        <v>-7.8927142906621141E-4</v>
      </c>
      <c r="H20">
        <f t="shared" si="0"/>
        <v>1.0441547289608392E-2</v>
      </c>
    </row>
    <row r="21" spans="1:8">
      <c r="A21" s="4">
        <v>102.900002</v>
      </c>
      <c r="B21" s="4">
        <v>94.349997999999999</v>
      </c>
      <c r="D21" s="20">
        <f t="shared" si="3"/>
        <v>1.567122140670741E-2</v>
      </c>
      <c r="E21" s="20">
        <f t="shared" si="1"/>
        <v>7.8356107033537049E-3</v>
      </c>
      <c r="F21">
        <f t="shared" si="4"/>
        <v>-6.3391550458270305E-3</v>
      </c>
      <c r="G21">
        <f t="shared" si="2"/>
        <v>-3.1695775229135153E-3</v>
      </c>
      <c r="H21">
        <f t="shared" si="0"/>
        <v>4.6660331804401897E-3</v>
      </c>
    </row>
    <row r="22" spans="1:8">
      <c r="A22" s="4">
        <v>104.5</v>
      </c>
      <c r="B22" s="4">
        <v>95.650002000000001</v>
      </c>
      <c r="D22" s="20">
        <f t="shared" si="3"/>
        <v>1.5429409128515889E-2</v>
      </c>
      <c r="E22" s="20">
        <f t="shared" si="1"/>
        <v>7.7147045642579444E-3</v>
      </c>
      <c r="F22">
        <f t="shared" si="4"/>
        <v>1.3684466178937081E-2</v>
      </c>
      <c r="G22">
        <f t="shared" si="2"/>
        <v>6.8422330894685407E-3</v>
      </c>
      <c r="H22">
        <f t="shared" si="0"/>
        <v>1.4556937653726485E-2</v>
      </c>
    </row>
    <row r="23" spans="1:8">
      <c r="A23" s="4">
        <v>107.900002</v>
      </c>
      <c r="B23" s="4">
        <v>94.75</v>
      </c>
      <c r="D23" s="20">
        <f t="shared" si="3"/>
        <v>3.2017819394904307E-2</v>
      </c>
      <c r="E23" s="20">
        <f t="shared" si="1"/>
        <v>1.6008909697452153E-2</v>
      </c>
      <c r="F23">
        <f t="shared" si="4"/>
        <v>-9.4538728332920399E-3</v>
      </c>
      <c r="G23">
        <f t="shared" si="2"/>
        <v>-4.7269364166460199E-3</v>
      </c>
      <c r="H23">
        <f t="shared" si="0"/>
        <v>1.1281973280806133E-2</v>
      </c>
    </row>
    <row r="24" spans="1:8">
      <c r="A24" s="4">
        <v>107.449997</v>
      </c>
      <c r="B24" s="4">
        <v>92.949996999999996</v>
      </c>
      <c r="D24" s="20">
        <f t="shared" si="3"/>
        <v>-4.1792956312137744E-3</v>
      </c>
      <c r="E24" s="20">
        <f t="shared" si="1"/>
        <v>-2.0896478156068872E-3</v>
      </c>
      <c r="F24">
        <f t="shared" si="4"/>
        <v>-1.9180162070500151E-2</v>
      </c>
      <c r="G24">
        <f t="shared" si="2"/>
        <v>-9.5900810352500757E-3</v>
      </c>
      <c r="H24">
        <f t="shared" si="0"/>
        <v>-1.1679728850856963E-2</v>
      </c>
    </row>
    <row r="25" spans="1:8">
      <c r="A25" s="4">
        <v>106.099998</v>
      </c>
      <c r="B25" s="4">
        <v>91.900002000000001</v>
      </c>
      <c r="D25" s="20">
        <f t="shared" si="3"/>
        <v>-1.2643568398760355E-2</v>
      </c>
      <c r="E25" s="20">
        <f t="shared" si="1"/>
        <v>-6.3217841993801777E-3</v>
      </c>
      <c r="F25">
        <f t="shared" si="4"/>
        <v>-1.1360630767608761E-2</v>
      </c>
      <c r="G25">
        <f t="shared" si="2"/>
        <v>-5.6803153838043807E-3</v>
      </c>
      <c r="H25">
        <f t="shared" si="0"/>
        <v>-1.2002099583184558E-2</v>
      </c>
    </row>
    <row r="26" spans="1:8">
      <c r="A26" s="4">
        <v>101.849998</v>
      </c>
      <c r="B26" s="4">
        <v>90.5</v>
      </c>
      <c r="D26" s="20">
        <f t="shared" si="3"/>
        <v>-4.0880903733701915E-2</v>
      </c>
      <c r="E26" s="20">
        <f t="shared" si="1"/>
        <v>-2.0440451866850957E-2</v>
      </c>
      <c r="F26">
        <f t="shared" si="4"/>
        <v>-1.5351200418546321E-2</v>
      </c>
      <c r="G26">
        <f t="shared" si="2"/>
        <v>-7.6756002092731607E-3</v>
      </c>
      <c r="H26">
        <f t="shared" si="0"/>
        <v>-2.8116052076124116E-2</v>
      </c>
    </row>
    <row r="27" spans="1:8">
      <c r="A27" s="4">
        <v>99</v>
      </c>
      <c r="B27" s="4">
        <v>91.199996999999996</v>
      </c>
      <c r="D27" s="20">
        <f t="shared" si="3"/>
        <v>-2.8381272901504054E-2</v>
      </c>
      <c r="E27" s="20">
        <f t="shared" si="1"/>
        <v>-1.4190636450752027E-2</v>
      </c>
      <c r="F27">
        <f t="shared" si="4"/>
        <v>7.7050134796678828E-3</v>
      </c>
      <c r="G27">
        <f t="shared" si="2"/>
        <v>3.8525067398339414E-3</v>
      </c>
      <c r="H27">
        <f t="shared" si="0"/>
        <v>-1.0338129710918086E-2</v>
      </c>
    </row>
    <row r="28" spans="1:8">
      <c r="A28" s="4">
        <v>99.800003000000004</v>
      </c>
      <c r="B28" s="4">
        <v>93.699996999999996</v>
      </c>
      <c r="D28" s="20">
        <f t="shared" si="3"/>
        <v>8.0483632429482078E-3</v>
      </c>
      <c r="E28" s="20">
        <f t="shared" si="1"/>
        <v>4.0241816214741039E-3</v>
      </c>
      <c r="F28">
        <f t="shared" si="4"/>
        <v>2.704329304175181E-2</v>
      </c>
      <c r="G28">
        <f t="shared" si="2"/>
        <v>1.3521646520875905E-2</v>
      </c>
      <c r="H28">
        <f t="shared" si="0"/>
        <v>1.754582814235001E-2</v>
      </c>
    </row>
    <row r="29" spans="1:8">
      <c r="A29" s="4">
        <v>100.199997</v>
      </c>
      <c r="B29" s="4">
        <v>93.5</v>
      </c>
      <c r="D29" s="20">
        <f t="shared" si="3"/>
        <v>3.999945333106064E-3</v>
      </c>
      <c r="E29" s="20">
        <f t="shared" si="1"/>
        <v>1.999972666553032E-3</v>
      </c>
      <c r="F29">
        <f t="shared" si="4"/>
        <v>-2.136720932658865E-3</v>
      </c>
      <c r="G29">
        <f t="shared" si="2"/>
        <v>-1.0683604663294325E-3</v>
      </c>
      <c r="H29">
        <f t="shared" si="0"/>
        <v>9.3161220022359948E-4</v>
      </c>
    </row>
    <row r="30" spans="1:8">
      <c r="A30" s="4">
        <v>95.449996999999996</v>
      </c>
      <c r="B30" s="4">
        <v>90.150002000000001</v>
      </c>
      <c r="D30" s="20">
        <f t="shared" si="3"/>
        <v>-4.8565639968956173E-2</v>
      </c>
      <c r="E30" s="20">
        <f t="shared" si="1"/>
        <v>-2.4282819984478086E-2</v>
      </c>
      <c r="F30">
        <f t="shared" si="4"/>
        <v>-3.64864644600685E-2</v>
      </c>
      <c r="G30">
        <f t="shared" si="2"/>
        <v>-1.824323223003425E-2</v>
      </c>
      <c r="H30">
        <f t="shared" si="0"/>
        <v>-4.2526052214512333E-2</v>
      </c>
    </row>
    <row r="31" spans="1:8">
      <c r="A31" s="4">
        <v>93.75</v>
      </c>
      <c r="B31" s="4">
        <v>88.849997999999999</v>
      </c>
      <c r="D31" s="20">
        <f t="shared" si="3"/>
        <v>-1.7970853891167798E-2</v>
      </c>
      <c r="E31" s="20">
        <f t="shared" si="1"/>
        <v>-8.9854269455838989E-3</v>
      </c>
      <c r="F31">
        <f t="shared" si="4"/>
        <v>-1.4525439743760823E-2</v>
      </c>
      <c r="G31">
        <f t="shared" si="2"/>
        <v>-7.2627198718804116E-3</v>
      </c>
      <c r="H31">
        <f t="shared" si="0"/>
        <v>-1.624814681746431E-2</v>
      </c>
    </row>
    <row r="32" spans="1:8">
      <c r="A32" s="4">
        <v>91.75</v>
      </c>
      <c r="B32" s="4">
        <v>85.699996999999996</v>
      </c>
      <c r="D32" s="20">
        <f t="shared" si="3"/>
        <v>-2.1564177915840525E-2</v>
      </c>
      <c r="E32" s="20">
        <f t="shared" si="1"/>
        <v>-1.0782088957920263E-2</v>
      </c>
      <c r="F32">
        <f t="shared" si="4"/>
        <v>-3.6096741492912886E-2</v>
      </c>
      <c r="G32">
        <f t="shared" si="2"/>
        <v>-1.8048370746456443E-2</v>
      </c>
      <c r="H32">
        <f t="shared" si="0"/>
        <v>-2.8830459704376706E-2</v>
      </c>
    </row>
    <row r="33" spans="1:8">
      <c r="A33" s="4">
        <v>91.400002000000001</v>
      </c>
      <c r="B33" s="4">
        <v>83.800003000000004</v>
      </c>
      <c r="D33" s="20">
        <f t="shared" si="3"/>
        <v>-3.821986592737448E-3</v>
      </c>
      <c r="E33" s="20">
        <f t="shared" si="1"/>
        <v>-1.910993296368724E-3</v>
      </c>
      <c r="F33">
        <f t="shared" si="4"/>
        <v>-2.2419747310339695E-2</v>
      </c>
      <c r="G33">
        <f t="shared" si="2"/>
        <v>-1.1209873655169848E-2</v>
      </c>
      <c r="H33">
        <f t="shared" si="0"/>
        <v>-1.3120866951538572E-2</v>
      </c>
    </row>
    <row r="34" spans="1:8">
      <c r="A34" s="4">
        <v>92.949996999999996</v>
      </c>
      <c r="B34" s="4">
        <v>84.5</v>
      </c>
      <c r="D34" s="20">
        <f t="shared" si="3"/>
        <v>1.6816181550093325E-2</v>
      </c>
      <c r="E34" s="20">
        <f t="shared" si="1"/>
        <v>8.4080907750466623E-3</v>
      </c>
      <c r="F34">
        <f t="shared" si="4"/>
        <v>8.3184910755687153E-3</v>
      </c>
      <c r="G34">
        <f t="shared" si="2"/>
        <v>4.1592455377843576E-3</v>
      </c>
      <c r="H34">
        <f t="shared" si="0"/>
        <v>1.256733631283102E-2</v>
      </c>
    </row>
    <row r="35" spans="1:8">
      <c r="A35" s="4">
        <v>91.199996999999996</v>
      </c>
      <c r="B35" s="4">
        <v>85.699996999999996</v>
      </c>
      <c r="D35" s="20">
        <f t="shared" si="3"/>
        <v>-1.9006817706487315E-2</v>
      </c>
      <c r="E35" s="20">
        <f t="shared" si="1"/>
        <v>-9.5034088532436577E-3</v>
      </c>
      <c r="F35">
        <f t="shared" si="4"/>
        <v>1.4101256234771015E-2</v>
      </c>
      <c r="G35">
        <f t="shared" si="2"/>
        <v>7.0506281173855073E-3</v>
      </c>
      <c r="H35">
        <f t="shared" si="0"/>
        <v>-2.4527807358581503E-3</v>
      </c>
    </row>
    <row r="36" spans="1:8">
      <c r="A36" s="4">
        <v>93.949996999999996</v>
      </c>
      <c r="B36" s="4">
        <v>87.099997999999999</v>
      </c>
      <c r="D36" s="20">
        <f t="shared" si="3"/>
        <v>2.9707829742046929E-2</v>
      </c>
      <c r="E36" s="20">
        <f t="shared" si="1"/>
        <v>1.4853914871023464E-2</v>
      </c>
      <c r="F36">
        <f t="shared" si="4"/>
        <v>1.620407029844528E-2</v>
      </c>
      <c r="G36">
        <f t="shared" si="2"/>
        <v>8.1020351492226399E-3</v>
      </c>
      <c r="H36">
        <f t="shared" si="0"/>
        <v>2.2955950020246106E-2</v>
      </c>
    </row>
    <row r="37" spans="1:8">
      <c r="A37" s="4">
        <v>95.300003000000004</v>
      </c>
      <c r="B37" s="4">
        <v>86.699996999999996</v>
      </c>
      <c r="D37" s="20">
        <f t="shared" si="3"/>
        <v>1.4267148212099198E-2</v>
      </c>
      <c r="E37" s="20">
        <f t="shared" si="1"/>
        <v>7.133574106049599E-3</v>
      </c>
      <c r="F37">
        <f t="shared" si="4"/>
        <v>-4.6030117119249744E-3</v>
      </c>
      <c r="G37">
        <f t="shared" si="2"/>
        <v>-2.3015058559624872E-3</v>
      </c>
      <c r="H37">
        <f t="shared" si="0"/>
        <v>4.8320682500871117E-3</v>
      </c>
    </row>
    <row r="38" spans="1:8">
      <c r="A38" s="4">
        <v>98.599997999999999</v>
      </c>
      <c r="B38" s="4">
        <v>88.199996999999996</v>
      </c>
      <c r="D38" s="20">
        <f t="shared" si="3"/>
        <v>3.4041399184919663E-2</v>
      </c>
      <c r="E38" s="20">
        <f t="shared" si="1"/>
        <v>1.7020699592459831E-2</v>
      </c>
      <c r="F38">
        <f t="shared" si="4"/>
        <v>1.7153079814720133E-2</v>
      </c>
      <c r="G38">
        <f t="shared" si="2"/>
        <v>8.5765399073600666E-3</v>
      </c>
      <c r="H38">
        <f t="shared" si="0"/>
        <v>2.5597239499819898E-2</v>
      </c>
    </row>
    <row r="39" spans="1:8">
      <c r="A39" s="4">
        <v>99.949996999999996</v>
      </c>
      <c r="B39" s="4">
        <v>92</v>
      </c>
      <c r="D39" s="20">
        <f t="shared" si="3"/>
        <v>1.3598789606787124E-2</v>
      </c>
      <c r="E39" s="20">
        <f t="shared" si="1"/>
        <v>6.799394803393562E-3</v>
      </c>
      <c r="F39">
        <f t="shared" si="4"/>
        <v>4.2181648049900732E-2</v>
      </c>
      <c r="G39">
        <f t="shared" si="2"/>
        <v>2.1090824024950366E-2</v>
      </c>
      <c r="H39">
        <f t="shared" si="0"/>
        <v>2.789021882834393E-2</v>
      </c>
    </row>
    <row r="40" spans="1:8">
      <c r="A40" s="4">
        <v>100.800003</v>
      </c>
      <c r="B40" s="4">
        <v>90.300003000000004</v>
      </c>
      <c r="D40" s="20">
        <f t="shared" si="3"/>
        <v>8.468354467771496E-3</v>
      </c>
      <c r="E40" s="20">
        <f t="shared" si="1"/>
        <v>4.234177233885748E-3</v>
      </c>
      <c r="F40">
        <f t="shared" si="4"/>
        <v>-1.8651083403509731E-2</v>
      </c>
      <c r="G40">
        <f t="shared" si="2"/>
        <v>-9.3255417017548657E-3</v>
      </c>
      <c r="H40">
        <f t="shared" si="0"/>
        <v>-5.0913644678691177E-3</v>
      </c>
    </row>
    <row r="41" spans="1:8">
      <c r="A41" s="4">
        <v>103.349998</v>
      </c>
      <c r="B41" s="4">
        <v>88.800003000000004</v>
      </c>
      <c r="D41" s="20">
        <f t="shared" si="3"/>
        <v>2.4982881376887089E-2</v>
      </c>
      <c r="E41" s="20">
        <f t="shared" si="1"/>
        <v>1.2491440688443545E-2</v>
      </c>
      <c r="F41">
        <f t="shared" si="4"/>
        <v>-1.6750809863623005E-2</v>
      </c>
      <c r="G41">
        <f t="shared" si="2"/>
        <v>-8.3754049318115024E-3</v>
      </c>
      <c r="H41">
        <f t="shared" si="0"/>
        <v>4.1160357566320423E-3</v>
      </c>
    </row>
    <row r="42" spans="1:8">
      <c r="A42" s="4">
        <v>102.5</v>
      </c>
      <c r="B42" s="4">
        <v>90.400002000000001</v>
      </c>
      <c r="D42" s="20">
        <f t="shared" si="3"/>
        <v>-8.2584681975967755E-3</v>
      </c>
      <c r="E42" s="20">
        <f t="shared" si="1"/>
        <v>-4.1292340987983877E-3</v>
      </c>
      <c r="F42">
        <f t="shared" si="4"/>
        <v>1.7857605740116834E-2</v>
      </c>
      <c r="G42">
        <f t="shared" si="2"/>
        <v>8.9288028700584172E-3</v>
      </c>
      <c r="H42">
        <f t="shared" si="0"/>
        <v>4.7995687712600295E-3</v>
      </c>
    </row>
    <row r="43" spans="1:8">
      <c r="A43" s="4">
        <v>100.349998</v>
      </c>
      <c r="B43" s="4">
        <v>89.699996999999996</v>
      </c>
      <c r="D43" s="20">
        <f t="shared" si="3"/>
        <v>-2.1198743266360044E-2</v>
      </c>
      <c r="E43" s="20">
        <f t="shared" si="1"/>
        <v>-1.0599371633180022E-2</v>
      </c>
      <c r="F43">
        <f t="shared" si="4"/>
        <v>-7.7735539020906321E-3</v>
      </c>
      <c r="G43">
        <f t="shared" si="2"/>
        <v>-3.8867769510453161E-3</v>
      </c>
      <c r="H43">
        <f t="shared" si="0"/>
        <v>-1.4486148584225339E-2</v>
      </c>
    </row>
    <row r="44" spans="1:8">
      <c r="A44" s="4">
        <v>99.400002000000001</v>
      </c>
      <c r="B44" s="4">
        <v>93.800003000000004</v>
      </c>
      <c r="D44" s="20">
        <f t="shared" si="3"/>
        <v>-9.5119215288503242E-3</v>
      </c>
      <c r="E44" s="20">
        <f t="shared" si="1"/>
        <v>-4.7559607644251621E-3</v>
      </c>
      <c r="F44">
        <f t="shared" si="4"/>
        <v>4.4694152375187216E-2</v>
      </c>
      <c r="G44">
        <f t="shared" si="2"/>
        <v>2.2347076187593608E-2</v>
      </c>
      <c r="H44">
        <f t="shared" si="0"/>
        <v>1.7591115423168446E-2</v>
      </c>
    </row>
    <row r="45" spans="1:8">
      <c r="A45" s="4">
        <v>99.25</v>
      </c>
      <c r="B45" s="4">
        <v>91.550003000000004</v>
      </c>
      <c r="D45" s="20">
        <f t="shared" si="3"/>
        <v>-1.510214215952716E-3</v>
      </c>
      <c r="E45" s="20">
        <f t="shared" si="1"/>
        <v>-7.5510710797635798E-4</v>
      </c>
      <c r="F45">
        <f t="shared" si="4"/>
        <v>-2.4279584105622993E-2</v>
      </c>
      <c r="G45">
        <f t="shared" si="2"/>
        <v>-1.2139792052811496E-2</v>
      </c>
      <c r="H45">
        <f t="shared" si="0"/>
        <v>-1.2894899160787855E-2</v>
      </c>
    </row>
    <row r="46" spans="1:8">
      <c r="A46" s="4">
        <v>104.849998</v>
      </c>
      <c r="B46" s="4">
        <v>89.050003000000004</v>
      </c>
      <c r="D46" s="20">
        <f t="shared" si="3"/>
        <v>5.4888818705760095E-2</v>
      </c>
      <c r="E46" s="20">
        <f t="shared" si="1"/>
        <v>2.7444409352880048E-2</v>
      </c>
      <c r="F46">
        <f t="shared" si="4"/>
        <v>-2.7687260464888987E-2</v>
      </c>
      <c r="G46">
        <f t="shared" si="2"/>
        <v>-1.3843630232444493E-2</v>
      </c>
      <c r="H46">
        <f t="shared" si="0"/>
        <v>1.3600779120435554E-2</v>
      </c>
    </row>
    <row r="47" spans="1:8">
      <c r="A47" s="4">
        <v>103.5</v>
      </c>
      <c r="B47" s="4">
        <v>90.650002000000001</v>
      </c>
      <c r="D47" s="20">
        <f t="shared" si="3"/>
        <v>-1.2959125567636093E-2</v>
      </c>
      <c r="E47" s="20">
        <f t="shared" si="1"/>
        <v>-6.4795627838180464E-3</v>
      </c>
      <c r="F47">
        <f t="shared" si="4"/>
        <v>1.7807915839130148E-2</v>
      </c>
      <c r="G47">
        <f t="shared" si="2"/>
        <v>8.9039579195650739E-3</v>
      </c>
      <c r="H47">
        <f t="shared" si="0"/>
        <v>2.4243951357470275E-3</v>
      </c>
    </row>
    <row r="48" spans="1:8">
      <c r="A48" s="4">
        <v>115.5</v>
      </c>
      <c r="B48" s="4">
        <v>89.300003000000004</v>
      </c>
      <c r="D48" s="20">
        <f t="shared" si="3"/>
        <v>0.10969891725642453</v>
      </c>
      <c r="E48" s="20">
        <f t="shared" si="1"/>
        <v>5.4849458628212264E-2</v>
      </c>
      <c r="F48">
        <f t="shared" si="4"/>
        <v>-1.5004437786661348E-2</v>
      </c>
      <c r="G48">
        <f t="shared" si="2"/>
        <v>-7.5022188933306739E-3</v>
      </c>
      <c r="H48">
        <f t="shared" si="0"/>
        <v>4.7347239734881592E-2</v>
      </c>
    </row>
    <row r="49" spans="1:8">
      <c r="A49" s="4">
        <v>112.199997</v>
      </c>
      <c r="B49" s="4">
        <v>88.5</v>
      </c>
      <c r="D49" s="20">
        <f t="shared" si="3"/>
        <v>-2.8987563611220641E-2</v>
      </c>
      <c r="E49" s="20">
        <f t="shared" si="1"/>
        <v>-1.449378180561032E-2</v>
      </c>
      <c r="F49">
        <f t="shared" si="4"/>
        <v>-8.9989694631938712E-3</v>
      </c>
      <c r="G49">
        <f t="shared" si="2"/>
        <v>-4.4994847315969356E-3</v>
      </c>
      <c r="H49">
        <f t="shared" si="0"/>
        <v>-1.8993266537207256E-2</v>
      </c>
    </row>
    <row r="50" spans="1:8">
      <c r="A50" s="4">
        <v>108.550003</v>
      </c>
      <c r="B50" s="4">
        <v>86.25</v>
      </c>
      <c r="D50" s="20">
        <f t="shared" si="3"/>
        <v>-3.3072042389293489E-2</v>
      </c>
      <c r="E50" s="20">
        <f t="shared" si="1"/>
        <v>-1.6536021194646745E-2</v>
      </c>
      <c r="F50">
        <f t="shared" si="4"/>
        <v>-2.575249610241474E-2</v>
      </c>
      <c r="G50">
        <f t="shared" si="2"/>
        <v>-1.287624805120737E-2</v>
      </c>
      <c r="H50">
        <f t="shared" si="0"/>
        <v>-2.9412269245854113E-2</v>
      </c>
    </row>
    <row r="51" spans="1:8">
      <c r="A51" s="4">
        <v>114.400002</v>
      </c>
      <c r="B51" s="4">
        <v>84.75</v>
      </c>
      <c r="D51" s="20">
        <f t="shared" si="3"/>
        <v>5.249017246688082E-2</v>
      </c>
      <c r="E51" s="20">
        <f t="shared" si="1"/>
        <v>2.624508623344041E-2</v>
      </c>
      <c r="F51">
        <f t="shared" si="4"/>
        <v>-1.7544309650909508E-2</v>
      </c>
      <c r="G51">
        <f t="shared" si="2"/>
        <v>-8.7721548254547539E-3</v>
      </c>
      <c r="H51">
        <f t="shared" si="0"/>
        <v>1.7472931407985656E-2</v>
      </c>
    </row>
    <row r="52" spans="1:8">
      <c r="A52" s="4">
        <v>115.349998</v>
      </c>
      <c r="B52" s="4">
        <v>85.150002000000001</v>
      </c>
      <c r="D52" s="20">
        <f t="shared" si="3"/>
        <v>8.2698708530126678E-3</v>
      </c>
      <c r="E52" s="20">
        <f t="shared" si="1"/>
        <v>4.1349354265063339E-3</v>
      </c>
      <c r="F52">
        <f t="shared" si="4"/>
        <v>4.7086843360998496E-3</v>
      </c>
      <c r="G52">
        <f t="shared" si="2"/>
        <v>2.3543421680499248E-3</v>
      </c>
      <c r="H52">
        <f t="shared" si="0"/>
        <v>6.4892775945562583E-3</v>
      </c>
    </row>
    <row r="53" spans="1:8">
      <c r="A53" s="4">
        <v>120.5</v>
      </c>
      <c r="B53" s="4">
        <v>86.699996999999996</v>
      </c>
      <c r="D53" s="20">
        <f t="shared" si="3"/>
        <v>4.3678785649482008E-2</v>
      </c>
      <c r="E53" s="20">
        <f t="shared" si="1"/>
        <v>2.1839392824741004E-2</v>
      </c>
      <c r="F53">
        <f t="shared" si="4"/>
        <v>1.8039418587760047E-2</v>
      </c>
      <c r="G53">
        <f t="shared" si="2"/>
        <v>9.0197092938800235E-3</v>
      </c>
      <c r="H53">
        <f t="shared" si="0"/>
        <v>3.0859102118621029E-2</v>
      </c>
    </row>
    <row r="54" spans="1:8">
      <c r="A54" s="4">
        <v>118.400002</v>
      </c>
      <c r="B54" s="4">
        <v>84.75</v>
      </c>
      <c r="D54" s="20">
        <f t="shared" si="3"/>
        <v>-1.7581013588912574E-2</v>
      </c>
      <c r="E54" s="20">
        <f t="shared" si="1"/>
        <v>-8.7905067944562872E-3</v>
      </c>
      <c r="F54">
        <f t="shared" si="4"/>
        <v>-2.2748102923859762E-2</v>
      </c>
      <c r="G54">
        <f t="shared" si="2"/>
        <v>-1.1374051461929881E-2</v>
      </c>
      <c r="H54">
        <f t="shared" si="0"/>
        <v>-2.0164558256386168E-2</v>
      </c>
    </row>
    <row r="55" spans="1:8">
      <c r="A55" s="4">
        <v>117.650002</v>
      </c>
      <c r="B55" s="4">
        <v>84.949996999999996</v>
      </c>
      <c r="D55" s="20">
        <f t="shared" si="3"/>
        <v>-6.3546071688507103E-3</v>
      </c>
      <c r="E55" s="20">
        <f t="shared" si="1"/>
        <v>-3.1773035844253551E-3</v>
      </c>
      <c r="F55">
        <f t="shared" si="4"/>
        <v>2.3570665424895612E-3</v>
      </c>
      <c r="G55">
        <f t="shared" si="2"/>
        <v>1.1785332712447806E-3</v>
      </c>
      <c r="H55">
        <f t="shared" si="0"/>
        <v>-1.9987703131805748E-3</v>
      </c>
    </row>
    <row r="56" spans="1:8">
      <c r="A56" s="4">
        <v>116.650002</v>
      </c>
      <c r="B56" s="4">
        <v>84.900002000000001</v>
      </c>
      <c r="D56" s="20">
        <f t="shared" si="3"/>
        <v>-8.5361165602010382E-3</v>
      </c>
      <c r="E56" s="20">
        <f t="shared" si="1"/>
        <v>-4.2680582801005191E-3</v>
      </c>
      <c r="F56">
        <f t="shared" si="4"/>
        <v>-5.8869592862187425E-4</v>
      </c>
      <c r="G56">
        <f t="shared" si="2"/>
        <v>-2.9434796431093712E-4</v>
      </c>
      <c r="H56">
        <f t="shared" si="0"/>
        <v>-4.5624062444114561E-3</v>
      </c>
    </row>
    <row r="57" spans="1:8">
      <c r="A57" s="4">
        <v>115.800003</v>
      </c>
      <c r="B57" s="4">
        <v>89.800003000000004</v>
      </c>
      <c r="D57" s="20">
        <f t="shared" si="3"/>
        <v>-7.3134245671149511E-3</v>
      </c>
      <c r="E57" s="20">
        <f t="shared" si="1"/>
        <v>-3.6567122835574756E-3</v>
      </c>
      <c r="F57">
        <f t="shared" si="4"/>
        <v>5.6110891841298464E-2</v>
      </c>
      <c r="G57">
        <f t="shared" si="2"/>
        <v>2.8055445920649232E-2</v>
      </c>
      <c r="H57">
        <f t="shared" si="0"/>
        <v>2.4398733637091757E-2</v>
      </c>
    </row>
    <row r="58" spans="1:8">
      <c r="A58" s="4">
        <v>117</v>
      </c>
      <c r="B58" s="4">
        <v>90.599997999999999</v>
      </c>
      <c r="D58" s="20">
        <f t="shared" si="3"/>
        <v>1.0309343752125852E-2</v>
      </c>
      <c r="E58" s="20">
        <f t="shared" si="1"/>
        <v>5.1546718760629258E-3</v>
      </c>
      <c r="F58">
        <f t="shared" si="4"/>
        <v>8.869182258152428E-3</v>
      </c>
      <c r="G58">
        <f t="shared" si="2"/>
        <v>4.434591129076214E-3</v>
      </c>
      <c r="H58">
        <f t="shared" si="0"/>
        <v>9.5892630051391398E-3</v>
      </c>
    </row>
    <row r="59" spans="1:8">
      <c r="A59" s="4">
        <v>118.25</v>
      </c>
      <c r="B59" s="4">
        <v>87.949996999999996</v>
      </c>
      <c r="D59" s="20">
        <f t="shared" si="3"/>
        <v>1.0627092574286193E-2</v>
      </c>
      <c r="E59" s="20">
        <f t="shared" si="1"/>
        <v>5.3135462871430963E-3</v>
      </c>
      <c r="F59">
        <f t="shared" si="4"/>
        <v>-2.9685753900601571E-2</v>
      </c>
      <c r="G59">
        <f t="shared" si="2"/>
        <v>-1.4842876950300786E-2</v>
      </c>
      <c r="H59">
        <f t="shared" si="0"/>
        <v>-9.5293306631576893E-3</v>
      </c>
    </row>
    <row r="60" spans="1:8">
      <c r="A60" s="4">
        <v>122.349998</v>
      </c>
      <c r="B60" s="4">
        <v>86.349997999999999</v>
      </c>
      <c r="D60" s="20">
        <f t="shared" si="3"/>
        <v>3.4084746170091482E-2</v>
      </c>
      <c r="E60" s="20">
        <f t="shared" si="1"/>
        <v>1.7042373085045741E-2</v>
      </c>
      <c r="F60">
        <f t="shared" si="4"/>
        <v>-1.8359655642141107E-2</v>
      </c>
      <c r="G60">
        <f t="shared" si="2"/>
        <v>-9.1798278210705533E-3</v>
      </c>
      <c r="H60">
        <f t="shared" si="0"/>
        <v>7.8625452639751875E-3</v>
      </c>
    </row>
    <row r="61" spans="1:8">
      <c r="A61" s="4">
        <v>119.550003</v>
      </c>
      <c r="B61" s="4">
        <v>85.400002000000001</v>
      </c>
      <c r="D61" s="20">
        <f t="shared" si="3"/>
        <v>-2.3151054543697341E-2</v>
      </c>
      <c r="E61" s="20">
        <f t="shared" si="1"/>
        <v>-1.1575527271848671E-2</v>
      </c>
      <c r="F61">
        <f t="shared" si="4"/>
        <v>-1.1062657217407814E-2</v>
      </c>
      <c r="G61">
        <f t="shared" si="2"/>
        <v>-5.531328608703907E-3</v>
      </c>
      <c r="H61">
        <f t="shared" si="0"/>
        <v>-1.7106855880552579E-2</v>
      </c>
    </row>
    <row r="62" spans="1:8">
      <c r="A62" s="4">
        <v>117</v>
      </c>
      <c r="B62" s="4">
        <v>85.900002000000001</v>
      </c>
      <c r="D62" s="20">
        <f t="shared" si="3"/>
        <v>-2.1560784200680229E-2</v>
      </c>
      <c r="E62" s="20">
        <f t="shared" si="1"/>
        <v>-1.0780392100340114E-2</v>
      </c>
      <c r="F62">
        <f t="shared" si="4"/>
        <v>5.8377280593687473E-3</v>
      </c>
      <c r="G62">
        <f t="shared" si="2"/>
        <v>2.9188640296843736E-3</v>
      </c>
      <c r="H62">
        <f t="shared" si="0"/>
        <v>-7.8615280706557412E-3</v>
      </c>
    </row>
    <row r="63" spans="1:8">
      <c r="A63" s="4">
        <v>117.400002</v>
      </c>
      <c r="B63" s="4">
        <v>84.199996999999996</v>
      </c>
      <c r="D63" s="20">
        <f t="shared" si="3"/>
        <v>3.4129896320149221E-3</v>
      </c>
      <c r="E63" s="20">
        <f t="shared" si="1"/>
        <v>1.7064948160074611E-3</v>
      </c>
      <c r="F63">
        <f t="shared" si="4"/>
        <v>-1.9988966654269798E-2</v>
      </c>
      <c r="G63">
        <f t="shared" si="2"/>
        <v>-9.9944833271348992E-3</v>
      </c>
      <c r="H63">
        <f t="shared" si="0"/>
        <v>-8.2879885111274386E-3</v>
      </c>
    </row>
    <row r="64" spans="1:8">
      <c r="A64" s="4">
        <v>116.849998</v>
      </c>
      <c r="B64" s="4">
        <v>83.25</v>
      </c>
      <c r="D64" s="20">
        <f t="shared" si="3"/>
        <v>-4.695880560864835E-3</v>
      </c>
      <c r="E64" s="20">
        <f t="shared" si="1"/>
        <v>-2.3479402804324175E-3</v>
      </c>
      <c r="F64">
        <f t="shared" si="4"/>
        <v>-1.1346756758273464E-2</v>
      </c>
      <c r="G64">
        <f t="shared" si="2"/>
        <v>-5.6733783791367322E-3</v>
      </c>
      <c r="H64">
        <f t="shared" si="0"/>
        <v>-8.0213186595691488E-3</v>
      </c>
    </row>
    <row r="65" spans="1:8">
      <c r="A65" s="4">
        <v>116.300003</v>
      </c>
      <c r="B65" s="4">
        <v>80.599997999999999</v>
      </c>
      <c r="D65" s="20">
        <f t="shared" si="3"/>
        <v>-4.7179585489308734E-3</v>
      </c>
      <c r="E65" s="20">
        <f t="shared" si="1"/>
        <v>-2.3589792744654367E-3</v>
      </c>
      <c r="F65">
        <f t="shared" si="4"/>
        <v>-3.2349504161866743E-2</v>
      </c>
      <c r="G65">
        <f t="shared" si="2"/>
        <v>-1.6174752080933372E-2</v>
      </c>
      <c r="H65">
        <f t="shared" si="0"/>
        <v>-1.8533731355398809E-2</v>
      </c>
    </row>
    <row r="66" spans="1:8">
      <c r="A66" s="4">
        <v>114.849998</v>
      </c>
      <c r="B66" s="4">
        <v>81.800003000000004</v>
      </c>
      <c r="D66" s="20">
        <f t="shared" si="3"/>
        <v>-1.2546173598886493E-2</v>
      </c>
      <c r="E66" s="20">
        <f t="shared" si="1"/>
        <v>-6.2730867994432466E-3</v>
      </c>
      <c r="F66">
        <f t="shared" si="4"/>
        <v>1.4778655584830783E-2</v>
      </c>
      <c r="G66">
        <f t="shared" si="2"/>
        <v>7.3893277924153913E-3</v>
      </c>
      <c r="H66">
        <f t="shared" ref="H66:H129" si="5">E66+G66</f>
        <v>1.1162409929721447E-3</v>
      </c>
    </row>
    <row r="67" spans="1:8">
      <c r="A67" s="4">
        <v>112.199997</v>
      </c>
      <c r="B67" s="4">
        <v>79</v>
      </c>
      <c r="D67" s="20">
        <f t="shared" si="3"/>
        <v>-2.3343945370461177E-2</v>
      </c>
      <c r="E67" s="20">
        <f t="shared" ref="E67:E130" si="6">D67*$C$1</f>
        <v>-1.1671972685230588E-2</v>
      </c>
      <c r="F67">
        <f t="shared" si="4"/>
        <v>-3.4829427816495846E-2</v>
      </c>
      <c r="G67">
        <f t="shared" ref="G67:G130" si="7">F67*$C$1</f>
        <v>-1.7414713908247923E-2</v>
      </c>
      <c r="H67">
        <f t="shared" si="5"/>
        <v>-2.908668659347851E-2</v>
      </c>
    </row>
    <row r="68" spans="1:8">
      <c r="A68" s="4">
        <v>113.25</v>
      </c>
      <c r="B68" s="4">
        <v>74.300003000000004</v>
      </c>
      <c r="D68" s="20">
        <f t="shared" ref="D68:D131" si="8">LN(A68/A67)</f>
        <v>9.3147980125157463E-3</v>
      </c>
      <c r="E68" s="20">
        <f t="shared" si="6"/>
        <v>4.6573990062578731E-3</v>
      </c>
      <c r="F68">
        <f t="shared" ref="F68:F131" si="9">LN(B68/B67)</f>
        <v>-6.1336860366458128E-2</v>
      </c>
      <c r="G68">
        <f t="shared" si="7"/>
        <v>-3.0668430183229064E-2</v>
      </c>
      <c r="H68">
        <f t="shared" si="5"/>
        <v>-2.6011031176971192E-2</v>
      </c>
    </row>
    <row r="69" spans="1:8">
      <c r="A69" s="4">
        <v>111.25</v>
      </c>
      <c r="B69" s="4">
        <v>77</v>
      </c>
      <c r="D69" s="20">
        <f t="shared" si="8"/>
        <v>-1.7817843316793786E-2</v>
      </c>
      <c r="E69" s="20">
        <f t="shared" si="6"/>
        <v>-8.9089216583968928E-3</v>
      </c>
      <c r="F69">
        <f t="shared" si="9"/>
        <v>3.5694429753120434E-2</v>
      </c>
      <c r="G69">
        <f t="shared" si="7"/>
        <v>1.7847214876560217E-2</v>
      </c>
      <c r="H69">
        <f t="shared" si="5"/>
        <v>8.9382932181633241E-3</v>
      </c>
    </row>
    <row r="70" spans="1:8">
      <c r="A70" s="4">
        <v>110.300003</v>
      </c>
      <c r="B70" s="4">
        <v>77.900002000000001</v>
      </c>
      <c r="D70" s="20">
        <f t="shared" si="8"/>
        <v>-8.575967588343749E-3</v>
      </c>
      <c r="E70" s="20">
        <f t="shared" si="6"/>
        <v>-4.2879837941718745E-3</v>
      </c>
      <c r="F70">
        <f t="shared" si="9"/>
        <v>1.1620556696959257E-2</v>
      </c>
      <c r="G70">
        <f t="shared" si="7"/>
        <v>5.8102783484796283E-3</v>
      </c>
      <c r="H70">
        <f t="shared" si="5"/>
        <v>1.5222945543077538E-3</v>
      </c>
    </row>
    <row r="71" spans="1:8">
      <c r="A71" s="4">
        <v>106</v>
      </c>
      <c r="B71" s="4">
        <v>73.949996999999996</v>
      </c>
      <c r="D71" s="20">
        <f t="shared" si="8"/>
        <v>-3.9764859345938708E-2</v>
      </c>
      <c r="E71" s="20">
        <f t="shared" si="6"/>
        <v>-1.9882429672969354E-2</v>
      </c>
      <c r="F71">
        <f t="shared" si="9"/>
        <v>-5.2036829961786595E-2</v>
      </c>
      <c r="G71">
        <f t="shared" si="7"/>
        <v>-2.6018414980893297E-2</v>
      </c>
      <c r="H71">
        <f t="shared" si="5"/>
        <v>-4.5900844653862655E-2</v>
      </c>
    </row>
    <row r="72" spans="1:8">
      <c r="A72" s="4">
        <v>107.699997</v>
      </c>
      <c r="B72" s="4">
        <v>72.550003000000004</v>
      </c>
      <c r="D72" s="20">
        <f t="shared" si="8"/>
        <v>1.5910462195122155E-2</v>
      </c>
      <c r="E72" s="20">
        <f t="shared" si="6"/>
        <v>7.9552310975610774E-3</v>
      </c>
      <c r="F72">
        <f t="shared" si="9"/>
        <v>-1.9113127907867997E-2</v>
      </c>
      <c r="G72">
        <f t="shared" si="7"/>
        <v>-9.5565639539339983E-3</v>
      </c>
      <c r="H72">
        <f t="shared" si="5"/>
        <v>-1.6013328563729209E-3</v>
      </c>
    </row>
    <row r="73" spans="1:8">
      <c r="A73" s="4">
        <v>104</v>
      </c>
      <c r="B73" s="4">
        <v>70.75</v>
      </c>
      <c r="D73" s="20">
        <f t="shared" si="8"/>
        <v>-3.4958657165816635E-2</v>
      </c>
      <c r="E73" s="20">
        <f t="shared" si="6"/>
        <v>-1.7479328582908318E-2</v>
      </c>
      <c r="F73">
        <f t="shared" si="9"/>
        <v>-2.5123484157641623E-2</v>
      </c>
      <c r="G73">
        <f t="shared" si="7"/>
        <v>-1.2561742078820812E-2</v>
      </c>
      <c r="H73">
        <f t="shared" si="5"/>
        <v>-3.0041070661729129E-2</v>
      </c>
    </row>
    <row r="74" spans="1:8">
      <c r="A74" s="4">
        <v>106.300003</v>
      </c>
      <c r="B74" s="4">
        <v>70.099997999999999</v>
      </c>
      <c r="D74" s="20">
        <f t="shared" si="8"/>
        <v>2.1874414428542339E-2</v>
      </c>
      <c r="E74" s="20">
        <f t="shared" si="6"/>
        <v>1.0937207214271169E-2</v>
      </c>
      <c r="F74">
        <f t="shared" si="9"/>
        <v>-9.2297710134734492E-3</v>
      </c>
      <c r="G74">
        <f t="shared" si="7"/>
        <v>-4.6148855067367246E-3</v>
      </c>
      <c r="H74">
        <f t="shared" si="5"/>
        <v>6.3223217075344448E-3</v>
      </c>
    </row>
    <row r="75" spans="1:8">
      <c r="A75" s="4">
        <v>104.199997</v>
      </c>
      <c r="B75" s="4">
        <v>71.199996999999996</v>
      </c>
      <c r="D75" s="20">
        <f t="shared" si="8"/>
        <v>-1.9953213041435908E-2</v>
      </c>
      <c r="E75" s="20">
        <f t="shared" si="6"/>
        <v>-9.9766065207179538E-3</v>
      </c>
      <c r="F75">
        <f t="shared" si="9"/>
        <v>1.5570010773224136E-2</v>
      </c>
      <c r="G75">
        <f t="shared" si="7"/>
        <v>7.7850053866120681E-3</v>
      </c>
      <c r="H75">
        <f t="shared" si="5"/>
        <v>-2.1916011341058857E-3</v>
      </c>
    </row>
    <row r="76" spans="1:8">
      <c r="A76" s="4">
        <v>105.25</v>
      </c>
      <c r="B76" s="4">
        <v>72.599997999999999</v>
      </c>
      <c r="D76" s="20">
        <f t="shared" si="8"/>
        <v>1.0026372034011667E-2</v>
      </c>
      <c r="E76" s="20">
        <f t="shared" si="6"/>
        <v>5.0131860170058336E-3</v>
      </c>
      <c r="F76">
        <f t="shared" si="9"/>
        <v>1.9472117999443071E-2</v>
      </c>
      <c r="G76">
        <f t="shared" si="7"/>
        <v>9.7360589997215353E-3</v>
      </c>
      <c r="H76">
        <f t="shared" si="5"/>
        <v>1.4749245016727369E-2</v>
      </c>
    </row>
    <row r="77" spans="1:8">
      <c r="A77" s="4">
        <v>104.5</v>
      </c>
      <c r="B77" s="4">
        <v>71.199996999999996</v>
      </c>
      <c r="D77" s="20">
        <f t="shared" si="8"/>
        <v>-7.1514011576251282E-3</v>
      </c>
      <c r="E77" s="20">
        <f t="shared" si="6"/>
        <v>-3.5757005788125641E-3</v>
      </c>
      <c r="F77">
        <f t="shared" si="9"/>
        <v>-1.9472117999442935E-2</v>
      </c>
      <c r="G77">
        <f t="shared" si="7"/>
        <v>-9.7360589997214676E-3</v>
      </c>
      <c r="H77">
        <f t="shared" si="5"/>
        <v>-1.3311759578534033E-2</v>
      </c>
    </row>
    <row r="78" spans="1:8">
      <c r="A78" s="4">
        <v>104.400002</v>
      </c>
      <c r="B78" s="4">
        <v>69.800003000000004</v>
      </c>
      <c r="D78" s="20">
        <f t="shared" si="8"/>
        <v>-9.5737679923934996E-4</v>
      </c>
      <c r="E78" s="20">
        <f t="shared" si="6"/>
        <v>-4.7868839961967498E-4</v>
      </c>
      <c r="F78">
        <f t="shared" si="9"/>
        <v>-1.9858723534829089E-2</v>
      </c>
      <c r="G78">
        <f t="shared" si="7"/>
        <v>-9.9293617674145445E-3</v>
      </c>
      <c r="H78">
        <f t="shared" si="5"/>
        <v>-1.040805016703422E-2</v>
      </c>
    </row>
    <row r="79" spans="1:8">
      <c r="A79" s="4">
        <v>105.349998</v>
      </c>
      <c r="B79" s="4">
        <v>72.400002000000001</v>
      </c>
      <c r="D79" s="20">
        <f t="shared" si="8"/>
        <v>9.0584266602336243E-3</v>
      </c>
      <c r="E79" s="20">
        <f t="shared" si="6"/>
        <v>4.5292133301168122E-3</v>
      </c>
      <c r="F79">
        <f t="shared" si="9"/>
        <v>3.6572274267711022E-2</v>
      </c>
      <c r="G79">
        <f t="shared" si="7"/>
        <v>1.8286137133855511E-2</v>
      </c>
      <c r="H79">
        <f t="shared" si="5"/>
        <v>2.2815350463972324E-2</v>
      </c>
    </row>
    <row r="80" spans="1:8">
      <c r="A80" s="4">
        <v>105.699997</v>
      </c>
      <c r="B80" s="4">
        <v>72.199996999999996</v>
      </c>
      <c r="D80" s="20">
        <f t="shared" si="8"/>
        <v>3.3167432281177868E-3</v>
      </c>
      <c r="E80" s="20">
        <f t="shared" si="6"/>
        <v>1.6583716140588934E-3</v>
      </c>
      <c r="F80">
        <f t="shared" si="9"/>
        <v>-2.7663226684466339E-3</v>
      </c>
      <c r="G80">
        <f t="shared" si="7"/>
        <v>-1.3831613342233169E-3</v>
      </c>
      <c r="H80">
        <f t="shared" si="5"/>
        <v>2.7521027983557649E-4</v>
      </c>
    </row>
    <row r="81" spans="1:8">
      <c r="A81" s="4">
        <v>104.900002</v>
      </c>
      <c r="B81" s="4">
        <v>71.449996999999996</v>
      </c>
      <c r="D81" s="20">
        <f t="shared" si="8"/>
        <v>-7.5973300259494902E-3</v>
      </c>
      <c r="E81" s="20">
        <f t="shared" si="6"/>
        <v>-3.7986650129747451E-3</v>
      </c>
      <c r="F81">
        <f t="shared" si="9"/>
        <v>-1.0442141959061431E-2</v>
      </c>
      <c r="G81">
        <f t="shared" si="7"/>
        <v>-5.2210709795307156E-3</v>
      </c>
      <c r="H81">
        <f t="shared" si="5"/>
        <v>-9.0197359925054607E-3</v>
      </c>
    </row>
    <row r="82" spans="1:8">
      <c r="A82" s="4">
        <v>102.25</v>
      </c>
      <c r="B82" s="4">
        <v>69</v>
      </c>
      <c r="D82" s="20">
        <f t="shared" si="8"/>
        <v>-2.5586739545117126E-2</v>
      </c>
      <c r="E82" s="20">
        <f t="shared" si="6"/>
        <v>-1.2793369772558563E-2</v>
      </c>
      <c r="F82">
        <f t="shared" si="9"/>
        <v>-3.4891357791212288E-2</v>
      </c>
      <c r="G82">
        <f t="shared" si="7"/>
        <v>-1.7445678895606144E-2</v>
      </c>
      <c r="H82">
        <f t="shared" si="5"/>
        <v>-3.0239048668164709E-2</v>
      </c>
    </row>
    <row r="83" spans="1:8">
      <c r="A83" s="4">
        <v>102.5</v>
      </c>
      <c r="B83" s="4">
        <v>70.449996999999996</v>
      </c>
      <c r="D83" s="20">
        <f t="shared" si="8"/>
        <v>2.4420036555518089E-3</v>
      </c>
      <c r="E83" s="20">
        <f t="shared" si="6"/>
        <v>1.2210018277759044E-3</v>
      </c>
      <c r="F83">
        <f t="shared" si="9"/>
        <v>2.0796691164036474E-2</v>
      </c>
      <c r="G83">
        <f t="shared" si="7"/>
        <v>1.0398345582018237E-2</v>
      </c>
      <c r="H83">
        <f t="shared" si="5"/>
        <v>1.1619347409794142E-2</v>
      </c>
    </row>
    <row r="84" spans="1:8">
      <c r="A84" s="4">
        <v>106.75</v>
      </c>
      <c r="B84" s="4">
        <v>68.25</v>
      </c>
      <c r="D84" s="20">
        <f t="shared" si="8"/>
        <v>4.0626853530271102E-2</v>
      </c>
      <c r="E84" s="20">
        <f t="shared" si="6"/>
        <v>2.0313426765135551E-2</v>
      </c>
      <c r="F84">
        <f t="shared" si="9"/>
        <v>-3.1725761696226693E-2</v>
      </c>
      <c r="G84">
        <f t="shared" si="7"/>
        <v>-1.5862880848113346E-2</v>
      </c>
      <c r="H84">
        <f t="shared" si="5"/>
        <v>4.4505459170222049E-3</v>
      </c>
    </row>
    <row r="85" spans="1:8">
      <c r="A85" s="4">
        <v>107.849998</v>
      </c>
      <c r="B85" s="4">
        <v>68.199996999999996</v>
      </c>
      <c r="D85" s="20">
        <f t="shared" si="8"/>
        <v>1.0251702182156751E-2</v>
      </c>
      <c r="E85" s="20">
        <f t="shared" si="6"/>
        <v>5.1258510910783756E-3</v>
      </c>
      <c r="F85">
        <f t="shared" si="9"/>
        <v>-7.3291320392352875E-4</v>
      </c>
      <c r="G85">
        <f t="shared" si="7"/>
        <v>-3.6645660196176437E-4</v>
      </c>
      <c r="H85">
        <f t="shared" si="5"/>
        <v>4.7593944891166111E-3</v>
      </c>
    </row>
    <row r="86" spans="1:8">
      <c r="A86" s="4">
        <v>105.949997</v>
      </c>
      <c r="B86" s="4">
        <v>63</v>
      </c>
      <c r="D86" s="20">
        <f t="shared" si="8"/>
        <v>-1.7774097891826129E-2</v>
      </c>
      <c r="E86" s="20">
        <f t="shared" si="6"/>
        <v>-8.8870489459130647E-3</v>
      </c>
      <c r="F86">
        <f t="shared" si="9"/>
        <v>-7.9309794469612921E-2</v>
      </c>
      <c r="G86">
        <f t="shared" si="7"/>
        <v>-3.965489723480646E-2</v>
      </c>
      <c r="H86">
        <f t="shared" si="5"/>
        <v>-4.8541946180719525E-2</v>
      </c>
    </row>
    <row r="87" spans="1:8">
      <c r="A87" s="4">
        <v>105</v>
      </c>
      <c r="B87" s="4">
        <v>63.400002000000001</v>
      </c>
      <c r="D87" s="20">
        <f t="shared" si="8"/>
        <v>-9.0069062415411901E-3</v>
      </c>
      <c r="E87" s="20">
        <f t="shared" si="6"/>
        <v>-4.5034531207705951E-3</v>
      </c>
      <c r="F87">
        <f t="shared" si="9"/>
        <v>6.3291665973884137E-3</v>
      </c>
      <c r="G87">
        <f t="shared" si="7"/>
        <v>3.1645832986942068E-3</v>
      </c>
      <c r="H87">
        <f t="shared" si="5"/>
        <v>-1.3388698220763882E-3</v>
      </c>
    </row>
    <row r="88" spans="1:8">
      <c r="A88" s="4">
        <v>104.449997</v>
      </c>
      <c r="B88" s="4">
        <v>60.900002000000001</v>
      </c>
      <c r="D88" s="20">
        <f t="shared" si="8"/>
        <v>-5.2518908768254971E-3</v>
      </c>
      <c r="E88" s="20">
        <f t="shared" si="6"/>
        <v>-2.6259454384127486E-3</v>
      </c>
      <c r="F88">
        <f t="shared" si="9"/>
        <v>-4.0230685432347764E-2</v>
      </c>
      <c r="G88">
        <f t="shared" si="7"/>
        <v>-2.0115342716173882E-2</v>
      </c>
      <c r="H88">
        <f t="shared" si="5"/>
        <v>-2.274128815458663E-2</v>
      </c>
    </row>
    <row r="89" spans="1:8">
      <c r="A89" s="4">
        <v>103.650002</v>
      </c>
      <c r="B89" s="4">
        <v>61.299999</v>
      </c>
      <c r="D89" s="20">
        <f t="shared" si="8"/>
        <v>-7.688601103202717E-3</v>
      </c>
      <c r="E89" s="20">
        <f t="shared" si="6"/>
        <v>-3.8443005516013585E-3</v>
      </c>
      <c r="F89">
        <f t="shared" si="9"/>
        <v>6.5466190723786353E-3</v>
      </c>
      <c r="G89">
        <f t="shared" si="7"/>
        <v>3.2733095361893176E-3</v>
      </c>
      <c r="H89">
        <f t="shared" si="5"/>
        <v>-5.7099101541204086E-4</v>
      </c>
    </row>
    <row r="90" spans="1:8">
      <c r="A90" s="4">
        <v>105.699997</v>
      </c>
      <c r="B90" s="4">
        <v>63.650002000000001</v>
      </c>
      <c r="D90" s="20">
        <f t="shared" si="8"/>
        <v>1.9585006316482668E-2</v>
      </c>
      <c r="E90" s="20">
        <f t="shared" si="6"/>
        <v>9.7925031582413342E-3</v>
      </c>
      <c r="F90">
        <f t="shared" si="9"/>
        <v>3.7619529796301406E-2</v>
      </c>
      <c r="G90">
        <f t="shared" si="7"/>
        <v>1.8809764898150703E-2</v>
      </c>
      <c r="H90">
        <f t="shared" si="5"/>
        <v>2.8602268056392037E-2</v>
      </c>
    </row>
    <row r="91" spans="1:8">
      <c r="A91" s="4">
        <v>104</v>
      </c>
      <c r="B91" s="4">
        <v>65</v>
      </c>
      <c r="D91" s="20">
        <f t="shared" si="8"/>
        <v>-1.6213965352605015E-2</v>
      </c>
      <c r="E91" s="20">
        <f t="shared" si="6"/>
        <v>-8.1069826763025075E-3</v>
      </c>
      <c r="F91">
        <f t="shared" si="9"/>
        <v>2.0987913470383888E-2</v>
      </c>
      <c r="G91">
        <f t="shared" si="7"/>
        <v>1.0493956735191944E-2</v>
      </c>
      <c r="H91">
        <f t="shared" si="5"/>
        <v>2.3869740588894368E-3</v>
      </c>
    </row>
    <row r="92" spans="1:8">
      <c r="A92" s="4">
        <v>104.400002</v>
      </c>
      <c r="B92" s="4">
        <v>65.949996999999996</v>
      </c>
      <c r="D92" s="20">
        <f t="shared" si="8"/>
        <v>3.8387954642535747E-3</v>
      </c>
      <c r="E92" s="20">
        <f t="shared" si="6"/>
        <v>1.9193977321267874E-3</v>
      </c>
      <c r="F92">
        <f t="shared" si="9"/>
        <v>1.4509563778678573E-2</v>
      </c>
      <c r="G92">
        <f t="shared" si="7"/>
        <v>7.2547818893392863E-3</v>
      </c>
      <c r="H92">
        <f t="shared" si="5"/>
        <v>9.1741796214660741E-3</v>
      </c>
    </row>
    <row r="93" spans="1:8">
      <c r="A93" s="4">
        <v>105.900002</v>
      </c>
      <c r="B93" s="4">
        <v>66.099997999999999</v>
      </c>
      <c r="D93" s="20">
        <f t="shared" si="8"/>
        <v>1.42655768874755E-2</v>
      </c>
      <c r="E93" s="20">
        <f t="shared" si="6"/>
        <v>7.1327884437377498E-3</v>
      </c>
      <c r="F93">
        <f t="shared" si="9"/>
        <v>2.2718829261383108E-3</v>
      </c>
      <c r="G93">
        <f t="shared" si="7"/>
        <v>1.1359414630691554E-3</v>
      </c>
      <c r="H93">
        <f t="shared" si="5"/>
        <v>8.2687299068069046E-3</v>
      </c>
    </row>
    <row r="94" spans="1:8">
      <c r="A94" s="4">
        <v>112.699997</v>
      </c>
      <c r="B94" s="4">
        <v>64</v>
      </c>
      <c r="D94" s="20">
        <f t="shared" si="8"/>
        <v>6.2234122933284987E-2</v>
      </c>
      <c r="E94" s="20">
        <f t="shared" si="6"/>
        <v>3.1117061466642493E-2</v>
      </c>
      <c r="F94">
        <f t="shared" si="9"/>
        <v>-3.2285633240782173E-2</v>
      </c>
      <c r="G94">
        <f t="shared" si="7"/>
        <v>-1.6142816620391087E-2</v>
      </c>
      <c r="H94">
        <f t="shared" si="5"/>
        <v>1.4974244846251407E-2</v>
      </c>
    </row>
    <row r="95" spans="1:8">
      <c r="A95" s="4">
        <v>110.699997</v>
      </c>
      <c r="B95" s="4">
        <v>62.799999</v>
      </c>
      <c r="D95" s="20">
        <f t="shared" si="8"/>
        <v>-1.7905581812067074E-2</v>
      </c>
      <c r="E95" s="20">
        <f t="shared" si="6"/>
        <v>-8.9527909060335368E-3</v>
      </c>
      <c r="F95">
        <f t="shared" si="9"/>
        <v>-1.8928025809085876E-2</v>
      </c>
      <c r="G95">
        <f t="shared" si="7"/>
        <v>-9.4640129045429379E-3</v>
      </c>
      <c r="H95">
        <f t="shared" si="5"/>
        <v>-1.8416803810576476E-2</v>
      </c>
    </row>
    <row r="96" spans="1:8">
      <c r="A96" s="4">
        <v>110.300003</v>
      </c>
      <c r="B96" s="4">
        <v>63.299999</v>
      </c>
      <c r="D96" s="20">
        <f t="shared" si="8"/>
        <v>-3.6198591563139605E-3</v>
      </c>
      <c r="E96" s="20">
        <f t="shared" si="6"/>
        <v>-1.8099295781569802E-3</v>
      </c>
      <c r="F96">
        <f t="shared" si="9"/>
        <v>7.9302558017560632E-3</v>
      </c>
      <c r="G96">
        <f t="shared" si="7"/>
        <v>3.9651279008780316E-3</v>
      </c>
      <c r="H96">
        <f t="shared" si="5"/>
        <v>2.1551983227210514E-3</v>
      </c>
    </row>
    <row r="97" spans="1:8">
      <c r="A97" s="4">
        <v>114</v>
      </c>
      <c r="B97" s="4">
        <v>63.599997999999999</v>
      </c>
      <c r="D97" s="20">
        <f t="shared" si="8"/>
        <v>3.2994494936489628E-2</v>
      </c>
      <c r="E97" s="20">
        <f t="shared" si="6"/>
        <v>1.6497247468244814E-2</v>
      </c>
      <c r="F97">
        <f t="shared" si="9"/>
        <v>4.7281255471930657E-3</v>
      </c>
      <c r="G97">
        <f t="shared" si="7"/>
        <v>2.3640627735965329E-3</v>
      </c>
      <c r="H97">
        <f t="shared" si="5"/>
        <v>1.8861310241841348E-2</v>
      </c>
    </row>
    <row r="98" spans="1:8">
      <c r="A98" s="4">
        <v>112.849998</v>
      </c>
      <c r="B98" s="4">
        <v>63.5</v>
      </c>
      <c r="D98" s="20">
        <f t="shared" si="8"/>
        <v>-1.0138962853591617E-2</v>
      </c>
      <c r="E98" s="20">
        <f t="shared" si="6"/>
        <v>-5.0694814267958086E-3</v>
      </c>
      <c r="F98">
        <f t="shared" si="9"/>
        <v>-1.5735330008890985E-3</v>
      </c>
      <c r="G98">
        <f t="shared" si="7"/>
        <v>-7.8676650044454924E-4</v>
      </c>
      <c r="H98">
        <f t="shared" si="5"/>
        <v>-5.8562479272403576E-3</v>
      </c>
    </row>
    <row r="99" spans="1:8">
      <c r="A99" s="4">
        <v>112.349998</v>
      </c>
      <c r="B99" s="4">
        <v>63.400002000000001</v>
      </c>
      <c r="D99" s="20">
        <f t="shared" si="8"/>
        <v>-4.4405047110789905E-3</v>
      </c>
      <c r="E99" s="20">
        <f t="shared" si="6"/>
        <v>-2.2202523555394952E-3</v>
      </c>
      <c r="F99">
        <f t="shared" si="9"/>
        <v>-1.5760129097248394E-3</v>
      </c>
      <c r="G99">
        <f t="shared" si="7"/>
        <v>-7.8800645486241971E-4</v>
      </c>
      <c r="H99">
        <f t="shared" si="5"/>
        <v>-3.008258810401915E-3</v>
      </c>
    </row>
    <row r="100" spans="1:8">
      <c r="A100" s="4">
        <v>114.949997</v>
      </c>
      <c r="B100" s="4">
        <v>63.849997999999999</v>
      </c>
      <c r="D100" s="20">
        <f t="shared" si="8"/>
        <v>2.2878244281061749E-2</v>
      </c>
      <c r="E100" s="20">
        <f t="shared" si="6"/>
        <v>1.1439122140530875E-2</v>
      </c>
      <c r="F100">
        <f t="shared" si="9"/>
        <v>7.072658166212378E-3</v>
      </c>
      <c r="G100">
        <f t="shared" si="7"/>
        <v>3.536329083106189E-3</v>
      </c>
      <c r="H100">
        <f t="shared" si="5"/>
        <v>1.4975451223637064E-2</v>
      </c>
    </row>
    <row r="101" spans="1:8">
      <c r="A101" s="4">
        <v>118.699997</v>
      </c>
      <c r="B101" s="4">
        <v>70.199996999999996</v>
      </c>
      <c r="D101" s="20">
        <f t="shared" si="8"/>
        <v>3.2102051230935874E-2</v>
      </c>
      <c r="E101" s="20">
        <f t="shared" si="6"/>
        <v>1.6051025615467937E-2</v>
      </c>
      <c r="F101">
        <f t="shared" si="9"/>
        <v>9.4811717141588273E-2</v>
      </c>
      <c r="G101">
        <f t="shared" si="7"/>
        <v>4.7405858570794136E-2</v>
      </c>
      <c r="H101">
        <f t="shared" si="5"/>
        <v>6.345688418626208E-2</v>
      </c>
    </row>
    <row r="102" spans="1:8">
      <c r="A102" s="4">
        <v>121.150002</v>
      </c>
      <c r="B102" s="4">
        <v>73.400002000000001</v>
      </c>
      <c r="D102" s="20">
        <f t="shared" si="8"/>
        <v>2.0430187429172582E-2</v>
      </c>
      <c r="E102" s="20">
        <f t="shared" si="6"/>
        <v>1.0215093714586291E-2</v>
      </c>
      <c r="F102">
        <f t="shared" si="9"/>
        <v>4.4575694571704245E-2</v>
      </c>
      <c r="G102">
        <f t="shared" si="7"/>
        <v>2.2287847285852123E-2</v>
      </c>
      <c r="H102">
        <f t="shared" si="5"/>
        <v>3.2502941000438414E-2</v>
      </c>
    </row>
    <row r="103" spans="1:8">
      <c r="A103" s="4">
        <v>116</v>
      </c>
      <c r="B103" s="4">
        <v>73.25</v>
      </c>
      <c r="D103" s="20">
        <f t="shared" si="8"/>
        <v>-4.3439272664630491E-2</v>
      </c>
      <c r="E103" s="20">
        <f t="shared" si="6"/>
        <v>-2.1719636332315245E-2</v>
      </c>
      <c r="F103">
        <f t="shared" si="9"/>
        <v>-2.0457149712492955E-3</v>
      </c>
      <c r="G103">
        <f t="shared" si="7"/>
        <v>-1.0228574856246478E-3</v>
      </c>
      <c r="H103">
        <f t="shared" si="5"/>
        <v>-2.2742493817939892E-2</v>
      </c>
    </row>
    <row r="104" spans="1:8">
      <c r="A104" s="4">
        <v>115.400002</v>
      </c>
      <c r="B104" s="4">
        <v>71.400002000000001</v>
      </c>
      <c r="D104" s="20">
        <f t="shared" si="8"/>
        <v>-5.1858197013430196E-3</v>
      </c>
      <c r="E104" s="20">
        <f t="shared" si="6"/>
        <v>-2.5929098506715098E-3</v>
      </c>
      <c r="F104">
        <f t="shared" si="9"/>
        <v>-2.5580350540433856E-2</v>
      </c>
      <c r="G104">
        <f t="shared" si="7"/>
        <v>-1.2790175270216928E-2</v>
      </c>
      <c r="H104">
        <f t="shared" si="5"/>
        <v>-1.5383085120888438E-2</v>
      </c>
    </row>
    <row r="105" spans="1:8">
      <c r="A105" s="4">
        <v>117.5</v>
      </c>
      <c r="B105" s="4">
        <v>77.349997999999999</v>
      </c>
      <c r="D105" s="20">
        <f t="shared" si="8"/>
        <v>1.8033962179192155E-2</v>
      </c>
      <c r="E105" s="20">
        <f t="shared" si="6"/>
        <v>9.0169810895960774E-3</v>
      </c>
      <c r="F105">
        <f t="shared" si="9"/>
        <v>8.0042653805835473E-2</v>
      </c>
      <c r="G105">
        <f t="shared" si="7"/>
        <v>4.0021326902917737E-2</v>
      </c>
      <c r="H105">
        <f t="shared" si="5"/>
        <v>4.903830799251381E-2</v>
      </c>
    </row>
    <row r="106" spans="1:8">
      <c r="A106" s="4">
        <v>115.800003</v>
      </c>
      <c r="B106" s="4">
        <v>78.449996999999996</v>
      </c>
      <c r="D106" s="20">
        <f t="shared" si="8"/>
        <v>-1.4573742538583343E-2</v>
      </c>
      <c r="E106" s="20">
        <f t="shared" si="6"/>
        <v>-7.2868712692916717E-3</v>
      </c>
      <c r="F106">
        <f t="shared" si="9"/>
        <v>1.4120889775544614E-2</v>
      </c>
      <c r="G106">
        <f t="shared" si="7"/>
        <v>7.060444887772307E-3</v>
      </c>
      <c r="H106">
        <f t="shared" si="5"/>
        <v>-2.2642638151936477E-4</v>
      </c>
    </row>
    <row r="107" spans="1:8">
      <c r="A107" s="4">
        <v>114.699997</v>
      </c>
      <c r="B107" s="4">
        <v>76.550003000000004</v>
      </c>
      <c r="D107" s="20">
        <f t="shared" si="8"/>
        <v>-9.5445930654931028E-3</v>
      </c>
      <c r="E107" s="20">
        <f t="shared" si="6"/>
        <v>-4.7722965327465514E-3</v>
      </c>
      <c r="F107">
        <f t="shared" si="9"/>
        <v>-2.4517279644359159E-2</v>
      </c>
      <c r="G107">
        <f t="shared" si="7"/>
        <v>-1.225863982217958E-2</v>
      </c>
      <c r="H107">
        <f t="shared" si="5"/>
        <v>-1.703093635492613E-2</v>
      </c>
    </row>
    <row r="108" spans="1:8">
      <c r="A108" s="4">
        <v>114.050003</v>
      </c>
      <c r="B108" s="4">
        <v>77.199996999999996</v>
      </c>
      <c r="D108" s="20">
        <f t="shared" si="8"/>
        <v>-5.6830229454879382E-3</v>
      </c>
      <c r="E108" s="20">
        <f t="shared" si="6"/>
        <v>-2.8415114727439691E-3</v>
      </c>
      <c r="F108">
        <f t="shared" si="9"/>
        <v>8.4552568768622369E-3</v>
      </c>
      <c r="G108">
        <f t="shared" si="7"/>
        <v>4.2276284384311184E-3</v>
      </c>
      <c r="H108">
        <f t="shared" si="5"/>
        <v>1.3861169656871493E-3</v>
      </c>
    </row>
    <row r="109" spans="1:8">
      <c r="A109" s="4">
        <v>113.949997</v>
      </c>
      <c r="B109" s="4">
        <v>82.150002000000001</v>
      </c>
      <c r="D109" s="20">
        <f t="shared" si="8"/>
        <v>-8.7724567029288133E-4</v>
      </c>
      <c r="E109" s="20">
        <f t="shared" si="6"/>
        <v>-4.3862283514644067E-4</v>
      </c>
      <c r="F109">
        <f t="shared" si="9"/>
        <v>6.2147450658359783E-2</v>
      </c>
      <c r="G109">
        <f t="shared" si="7"/>
        <v>3.1073725329179892E-2</v>
      </c>
      <c r="H109">
        <f t="shared" si="5"/>
        <v>3.063510249403345E-2</v>
      </c>
    </row>
    <row r="110" spans="1:8">
      <c r="A110" s="4">
        <v>117.099998</v>
      </c>
      <c r="B110" s="4">
        <v>83.900002000000001</v>
      </c>
      <c r="D110" s="20">
        <f t="shared" si="8"/>
        <v>2.7268524159895904E-2</v>
      </c>
      <c r="E110" s="20">
        <f t="shared" si="6"/>
        <v>1.3634262079947952E-2</v>
      </c>
      <c r="F110">
        <f t="shared" si="9"/>
        <v>2.1078768482076633E-2</v>
      </c>
      <c r="G110">
        <f t="shared" si="7"/>
        <v>1.0539384241038317E-2</v>
      </c>
      <c r="H110">
        <f t="shared" si="5"/>
        <v>2.4173646320986269E-2</v>
      </c>
    </row>
    <row r="111" spans="1:8">
      <c r="A111" s="4">
        <v>115.400002</v>
      </c>
      <c r="B111" s="4">
        <v>83.300003000000004</v>
      </c>
      <c r="D111" s="20">
        <f t="shared" si="8"/>
        <v>-1.4623882119230687E-2</v>
      </c>
      <c r="E111" s="20">
        <f t="shared" si="6"/>
        <v>-7.3119410596153437E-3</v>
      </c>
      <c r="F111">
        <f t="shared" si="9"/>
        <v>-7.1770521238602942E-3</v>
      </c>
      <c r="G111">
        <f t="shared" si="7"/>
        <v>-3.5885260619301471E-3</v>
      </c>
      <c r="H111">
        <f t="shared" si="5"/>
        <v>-1.0900467121545491E-2</v>
      </c>
    </row>
    <row r="112" spans="1:8">
      <c r="A112" s="4">
        <v>113.650002</v>
      </c>
      <c r="B112" s="4">
        <v>81.900002000000001</v>
      </c>
      <c r="D112" s="20">
        <f t="shared" si="8"/>
        <v>-1.5280803508581268E-2</v>
      </c>
      <c r="E112" s="20">
        <f t="shared" si="6"/>
        <v>-7.6404017542906341E-3</v>
      </c>
      <c r="F112">
        <f t="shared" si="9"/>
        <v>-1.6949569908154261E-2</v>
      </c>
      <c r="G112">
        <f t="shared" si="7"/>
        <v>-8.4747849540771306E-3</v>
      </c>
      <c r="H112">
        <f t="shared" si="5"/>
        <v>-1.6115186708367764E-2</v>
      </c>
    </row>
    <row r="113" spans="1:8">
      <c r="A113" s="4">
        <v>115.550003</v>
      </c>
      <c r="B113" s="4">
        <v>80.75</v>
      </c>
      <c r="D113" s="20">
        <f t="shared" si="8"/>
        <v>1.6579794786735876E-2</v>
      </c>
      <c r="E113" s="20">
        <f t="shared" si="6"/>
        <v>8.2898973933679381E-3</v>
      </c>
      <c r="F113">
        <f t="shared" si="9"/>
        <v>-1.4141053176281908E-2</v>
      </c>
      <c r="G113">
        <f t="shared" si="7"/>
        <v>-7.0705265881409541E-3</v>
      </c>
      <c r="H113">
        <f t="shared" si="5"/>
        <v>1.2193708052269841E-3</v>
      </c>
    </row>
    <row r="114" spans="1:8">
      <c r="A114" s="4">
        <v>114.349998</v>
      </c>
      <c r="B114" s="4">
        <v>81.849997999999999</v>
      </c>
      <c r="D114" s="20">
        <f t="shared" si="8"/>
        <v>-1.0439459704547854E-2</v>
      </c>
      <c r="E114" s="20">
        <f t="shared" si="6"/>
        <v>-5.219729852273927E-3</v>
      </c>
      <c r="F114">
        <f t="shared" si="9"/>
        <v>1.3530317279435619E-2</v>
      </c>
      <c r="G114">
        <f t="shared" si="7"/>
        <v>6.7651586397178094E-3</v>
      </c>
      <c r="H114">
        <f t="shared" si="5"/>
        <v>1.5454287874438824E-3</v>
      </c>
    </row>
    <row r="115" spans="1:8">
      <c r="A115" s="4">
        <v>118.449997</v>
      </c>
      <c r="B115" s="4">
        <v>80</v>
      </c>
      <c r="D115" s="20">
        <f t="shared" si="8"/>
        <v>3.522700229902373E-2</v>
      </c>
      <c r="E115" s="20">
        <f t="shared" si="6"/>
        <v>1.7613501149511865E-2</v>
      </c>
      <c r="F115">
        <f t="shared" si="9"/>
        <v>-2.2861644708320038E-2</v>
      </c>
      <c r="G115">
        <f t="shared" si="7"/>
        <v>-1.1430822354160019E-2</v>
      </c>
      <c r="H115">
        <f t="shared" si="5"/>
        <v>6.1826787953518456E-3</v>
      </c>
    </row>
    <row r="116" spans="1:8">
      <c r="A116" s="4">
        <v>119.400002</v>
      </c>
      <c r="B116" s="4">
        <v>77.400002000000001</v>
      </c>
      <c r="D116" s="20">
        <f t="shared" si="8"/>
        <v>7.9883124312684801E-3</v>
      </c>
      <c r="E116" s="20">
        <f t="shared" si="6"/>
        <v>3.9941562156342401E-3</v>
      </c>
      <c r="F116">
        <f t="shared" si="9"/>
        <v>-3.3039828238407246E-2</v>
      </c>
      <c r="G116">
        <f t="shared" si="7"/>
        <v>-1.6519914119203623E-2</v>
      </c>
      <c r="H116">
        <f t="shared" si="5"/>
        <v>-1.2525757903569383E-2</v>
      </c>
    </row>
    <row r="117" spans="1:8">
      <c r="A117" s="4">
        <v>123.800003</v>
      </c>
      <c r="B117" s="4">
        <v>78.599997999999999</v>
      </c>
      <c r="D117" s="20">
        <f t="shared" si="8"/>
        <v>3.6188166774208316E-2</v>
      </c>
      <c r="E117" s="20">
        <f t="shared" si="6"/>
        <v>1.8094083387104158E-2</v>
      </c>
      <c r="F117">
        <f t="shared" si="9"/>
        <v>1.5384867554393581E-2</v>
      </c>
      <c r="G117">
        <f t="shared" si="7"/>
        <v>7.6924337771967907E-3</v>
      </c>
      <c r="H117">
        <f t="shared" si="5"/>
        <v>2.578651716430095E-2</v>
      </c>
    </row>
    <row r="118" spans="1:8">
      <c r="A118" s="4">
        <v>126.699997</v>
      </c>
      <c r="B118" s="4">
        <v>81</v>
      </c>
      <c r="D118" s="20">
        <f t="shared" si="8"/>
        <v>2.3154679165984852E-2</v>
      </c>
      <c r="E118" s="20">
        <f t="shared" si="6"/>
        <v>1.1577339582992426E-2</v>
      </c>
      <c r="F118">
        <f t="shared" si="9"/>
        <v>3.0077480682570927E-2</v>
      </c>
      <c r="G118">
        <f t="shared" si="7"/>
        <v>1.5038740341285464E-2</v>
      </c>
      <c r="H118">
        <f t="shared" si="5"/>
        <v>2.6616079924277891E-2</v>
      </c>
    </row>
    <row r="119" spans="1:8">
      <c r="A119" s="4">
        <v>127.5</v>
      </c>
      <c r="B119" s="4">
        <v>81.699996999999996</v>
      </c>
      <c r="D119" s="20">
        <f t="shared" si="8"/>
        <v>6.2943009493671735E-3</v>
      </c>
      <c r="E119" s="20">
        <f t="shared" si="6"/>
        <v>3.1471504746835867E-3</v>
      </c>
      <c r="F119">
        <f t="shared" si="9"/>
        <v>8.6048104738115552E-3</v>
      </c>
      <c r="G119">
        <f t="shared" si="7"/>
        <v>4.3024052369057776E-3</v>
      </c>
      <c r="H119">
        <f t="shared" si="5"/>
        <v>7.4495557115893639E-3</v>
      </c>
    </row>
    <row r="120" spans="1:8">
      <c r="A120" s="4">
        <v>125.900002</v>
      </c>
      <c r="B120" s="4">
        <v>81.449996999999996</v>
      </c>
      <c r="D120" s="20">
        <f t="shared" si="8"/>
        <v>-1.2628407662556001E-2</v>
      </c>
      <c r="E120" s="20">
        <f t="shared" si="6"/>
        <v>-6.3142038312780004E-3</v>
      </c>
      <c r="F120">
        <f t="shared" si="9"/>
        <v>-3.0646669306093246E-3</v>
      </c>
      <c r="G120">
        <f t="shared" si="7"/>
        <v>-1.5323334653046623E-3</v>
      </c>
      <c r="H120">
        <f t="shared" si="5"/>
        <v>-7.8465372965826619E-3</v>
      </c>
    </row>
    <row r="121" spans="1:8">
      <c r="A121" s="4">
        <v>128</v>
      </c>
      <c r="B121" s="4">
        <v>83</v>
      </c>
      <c r="D121" s="20">
        <f t="shared" si="8"/>
        <v>1.6542306983692238E-2</v>
      </c>
      <c r="E121" s="20">
        <f t="shared" si="6"/>
        <v>8.2711534918461192E-3</v>
      </c>
      <c r="F121">
        <f t="shared" si="9"/>
        <v>1.8851309580956946E-2</v>
      </c>
      <c r="G121">
        <f t="shared" si="7"/>
        <v>9.4256547904784729E-3</v>
      </c>
      <c r="H121">
        <f t="shared" si="5"/>
        <v>1.7696808282324592E-2</v>
      </c>
    </row>
    <row r="122" spans="1:8">
      <c r="A122" s="4">
        <v>124.800003</v>
      </c>
      <c r="B122" s="4">
        <v>80.650002000000001</v>
      </c>
      <c r="D122" s="20">
        <f t="shared" si="8"/>
        <v>-2.5317783945828596E-2</v>
      </c>
      <c r="E122" s="20">
        <f t="shared" si="6"/>
        <v>-1.2658891972914298E-2</v>
      </c>
      <c r="F122">
        <f t="shared" si="9"/>
        <v>-2.8721778426868304E-2</v>
      </c>
      <c r="G122">
        <f t="shared" si="7"/>
        <v>-1.4360889213434152E-2</v>
      </c>
      <c r="H122">
        <f t="shared" si="5"/>
        <v>-2.701978118634845E-2</v>
      </c>
    </row>
    <row r="123" spans="1:8">
      <c r="A123" s="4">
        <v>126.599998</v>
      </c>
      <c r="B123" s="4">
        <v>81.199996999999996</v>
      </c>
      <c r="D123" s="20">
        <f t="shared" si="8"/>
        <v>1.4320013938498707E-2</v>
      </c>
      <c r="E123" s="20">
        <f t="shared" si="6"/>
        <v>7.1600069692493535E-3</v>
      </c>
      <c r="F123">
        <f t="shared" si="9"/>
        <v>6.7963808520891244E-3</v>
      </c>
      <c r="G123">
        <f t="shared" si="7"/>
        <v>3.3981904260445622E-3</v>
      </c>
      <c r="H123">
        <f t="shared" si="5"/>
        <v>1.0558197395293916E-2</v>
      </c>
    </row>
    <row r="124" spans="1:8">
      <c r="A124" s="4">
        <v>125.800003</v>
      </c>
      <c r="B124" s="4">
        <v>80.400002000000001</v>
      </c>
      <c r="D124" s="20">
        <f t="shared" si="8"/>
        <v>-6.3391257985707401E-3</v>
      </c>
      <c r="E124" s="20">
        <f t="shared" si="6"/>
        <v>-3.16956289928537E-3</v>
      </c>
      <c r="F124">
        <f t="shared" si="9"/>
        <v>-9.9010091612764337E-3</v>
      </c>
      <c r="G124">
        <f t="shared" si="7"/>
        <v>-4.9505045806382169E-3</v>
      </c>
      <c r="H124">
        <f t="shared" si="5"/>
        <v>-8.1200674799235869E-3</v>
      </c>
    </row>
    <row r="125" spans="1:8">
      <c r="A125" s="4">
        <v>128.5</v>
      </c>
      <c r="B125" s="4">
        <v>79.75</v>
      </c>
      <c r="D125" s="20">
        <f t="shared" si="8"/>
        <v>2.1235536221557907E-2</v>
      </c>
      <c r="E125" s="20">
        <f t="shared" si="6"/>
        <v>1.0617768110778953E-2</v>
      </c>
      <c r="F125">
        <f t="shared" si="9"/>
        <v>-8.1174593955882762E-3</v>
      </c>
      <c r="G125">
        <f t="shared" si="7"/>
        <v>-4.0587296977941381E-3</v>
      </c>
      <c r="H125">
        <f t="shared" si="5"/>
        <v>6.5590384129848153E-3</v>
      </c>
    </row>
    <row r="126" spans="1:8">
      <c r="A126" s="4">
        <v>128.25</v>
      </c>
      <c r="B126" s="4">
        <v>79.150002000000001</v>
      </c>
      <c r="D126" s="20">
        <f t="shared" si="8"/>
        <v>-1.9474202843955666E-3</v>
      </c>
      <c r="E126" s="20">
        <f t="shared" si="6"/>
        <v>-9.7371014219778331E-4</v>
      </c>
      <c r="F126">
        <f t="shared" si="9"/>
        <v>-7.5519300694555066E-3</v>
      </c>
      <c r="G126">
        <f t="shared" si="7"/>
        <v>-3.7759650347277533E-3</v>
      </c>
      <c r="H126">
        <f t="shared" si="5"/>
        <v>-4.7496751769255368E-3</v>
      </c>
    </row>
    <row r="127" spans="1:8">
      <c r="A127" s="4">
        <v>127</v>
      </c>
      <c r="B127" s="4">
        <v>78.300003000000004</v>
      </c>
      <c r="D127" s="20">
        <f t="shared" si="8"/>
        <v>-9.7943975922876979E-3</v>
      </c>
      <c r="E127" s="20">
        <f t="shared" si="6"/>
        <v>-4.8971987961438489E-3</v>
      </c>
      <c r="F127">
        <f t="shared" si="9"/>
        <v>-1.0797170284565475E-2</v>
      </c>
      <c r="G127">
        <f t="shared" si="7"/>
        <v>-5.3985851422827377E-3</v>
      </c>
      <c r="H127">
        <f t="shared" si="5"/>
        <v>-1.0295783938426586E-2</v>
      </c>
    </row>
    <row r="128" spans="1:8">
      <c r="A128" s="4">
        <v>124.550003</v>
      </c>
      <c r="B128" s="4">
        <v>77.900002000000001</v>
      </c>
      <c r="D128" s="20">
        <f t="shared" si="8"/>
        <v>-1.9479820663689907E-2</v>
      </c>
      <c r="E128" s="20">
        <f t="shared" si="6"/>
        <v>-9.7399103318449535E-3</v>
      </c>
      <c r="F128">
        <f t="shared" si="9"/>
        <v>-5.1216627602897564E-3</v>
      </c>
      <c r="G128">
        <f t="shared" si="7"/>
        <v>-2.5608313801448782E-3</v>
      </c>
      <c r="H128">
        <f t="shared" si="5"/>
        <v>-1.2300741711989832E-2</v>
      </c>
    </row>
    <row r="129" spans="1:8">
      <c r="A129" s="4">
        <v>122</v>
      </c>
      <c r="B129" s="4">
        <v>77.550003000000004</v>
      </c>
      <c r="D129" s="20">
        <f t="shared" si="8"/>
        <v>-2.0686221061644736E-2</v>
      </c>
      <c r="E129" s="20">
        <f t="shared" si="6"/>
        <v>-1.0343110530822368E-2</v>
      </c>
      <c r="F129">
        <f t="shared" si="9"/>
        <v>-4.5030502433765262E-3</v>
      </c>
      <c r="G129">
        <f t="shared" si="7"/>
        <v>-2.2515251216882631E-3</v>
      </c>
      <c r="H129">
        <f t="shared" si="5"/>
        <v>-1.259463565251063E-2</v>
      </c>
    </row>
    <row r="130" spans="1:8">
      <c r="A130" s="4">
        <v>124.199997</v>
      </c>
      <c r="B130" s="4">
        <v>81.900002000000001</v>
      </c>
      <c r="D130" s="20">
        <f t="shared" si="8"/>
        <v>1.7872100611532195E-2</v>
      </c>
      <c r="E130" s="20">
        <f t="shared" si="6"/>
        <v>8.9360503057660974E-3</v>
      </c>
      <c r="F130">
        <f t="shared" si="9"/>
        <v>5.4576086971781297E-2</v>
      </c>
      <c r="G130">
        <f t="shared" si="7"/>
        <v>2.7288043485890649E-2</v>
      </c>
      <c r="H130">
        <f t="shared" ref="H130:H193" si="10">E130+G130</f>
        <v>3.6224093791656746E-2</v>
      </c>
    </row>
    <row r="131" spans="1:8">
      <c r="A131" s="4">
        <v>124.400002</v>
      </c>
      <c r="B131" s="4">
        <v>81.25</v>
      </c>
      <c r="D131" s="20">
        <f t="shared" si="8"/>
        <v>1.6090510374607541E-3</v>
      </c>
      <c r="E131" s="20">
        <f t="shared" ref="E131:E194" si="11">D131*$C$1</f>
        <v>8.0452551873037707E-4</v>
      </c>
      <c r="F131">
        <f t="shared" si="9"/>
        <v>-7.9681940692010022E-3</v>
      </c>
      <c r="G131">
        <f t="shared" ref="G131:G194" si="12">F131*$C$1</f>
        <v>-3.9840970346005011E-3</v>
      </c>
      <c r="H131">
        <f t="shared" si="10"/>
        <v>-3.1795715158701239E-3</v>
      </c>
    </row>
    <row r="132" spans="1:8">
      <c r="A132" s="4">
        <v>124.449997</v>
      </c>
      <c r="B132" s="4">
        <v>79.150002000000001</v>
      </c>
      <c r="D132" s="20">
        <f t="shared" ref="D132:D195" si="13">LN(A132/A131)</f>
        <v>4.0180832528465769E-4</v>
      </c>
      <c r="E132" s="20">
        <f t="shared" si="11"/>
        <v>2.0090416264232884E-4</v>
      </c>
      <c r="F132">
        <f t="shared" ref="F132:F195" si="14">LN(B132/B131)</f>
        <v>-2.6186009614348457E-2</v>
      </c>
      <c r="G132">
        <f t="shared" si="12"/>
        <v>-1.3093004807174229E-2</v>
      </c>
      <c r="H132">
        <f t="shared" si="10"/>
        <v>-1.28921006445319E-2</v>
      </c>
    </row>
    <row r="133" spans="1:8">
      <c r="A133" s="4">
        <v>124.949997</v>
      </c>
      <c r="B133" s="4">
        <v>79.199996999999996</v>
      </c>
      <c r="D133" s="20">
        <f t="shared" si="13"/>
        <v>4.0096285638233087E-3</v>
      </c>
      <c r="E133" s="20">
        <f t="shared" si="11"/>
        <v>2.0048142819116543E-3</v>
      </c>
      <c r="F133">
        <f t="shared" si="14"/>
        <v>6.3144934609314651E-4</v>
      </c>
      <c r="G133">
        <f t="shared" si="12"/>
        <v>3.1572467304657326E-4</v>
      </c>
      <c r="H133">
        <f t="shared" si="10"/>
        <v>2.3205389549582275E-3</v>
      </c>
    </row>
    <row r="134" spans="1:8">
      <c r="A134" s="4">
        <v>124.5</v>
      </c>
      <c r="B134" s="4">
        <v>80.400002000000001</v>
      </c>
      <c r="D134" s="20">
        <f t="shared" si="13"/>
        <v>-3.6079173665949284E-3</v>
      </c>
      <c r="E134" s="20">
        <f t="shared" si="11"/>
        <v>-1.8039586832974642E-3</v>
      </c>
      <c r="F134">
        <f t="shared" si="14"/>
        <v>1.5037940118950746E-2</v>
      </c>
      <c r="G134">
        <f t="shared" si="12"/>
        <v>7.5189700594753732E-3</v>
      </c>
      <c r="H134">
        <f t="shared" si="10"/>
        <v>5.715011376177909E-3</v>
      </c>
    </row>
    <row r="135" spans="1:8">
      <c r="A135" s="4">
        <v>122.449997</v>
      </c>
      <c r="B135" s="4">
        <v>82.699996999999996</v>
      </c>
      <c r="D135" s="20">
        <f t="shared" si="13"/>
        <v>-1.6602957006381733E-2</v>
      </c>
      <c r="E135" s="20">
        <f t="shared" si="11"/>
        <v>-8.3014785031908667E-3</v>
      </c>
      <c r="F135">
        <f t="shared" si="14"/>
        <v>2.8205364693407359E-2</v>
      </c>
      <c r="G135">
        <f t="shared" si="12"/>
        <v>1.410268234670368E-2</v>
      </c>
      <c r="H135">
        <f t="shared" si="10"/>
        <v>5.801203843512813E-3</v>
      </c>
    </row>
    <row r="136" spans="1:8">
      <c r="A136" s="4">
        <v>120.949997</v>
      </c>
      <c r="B136" s="4">
        <v>83.699996999999996</v>
      </c>
      <c r="D136" s="20">
        <f t="shared" si="13"/>
        <v>-1.23255466459825E-2</v>
      </c>
      <c r="E136" s="20">
        <f t="shared" si="11"/>
        <v>-6.1627733229912499E-3</v>
      </c>
      <c r="F136">
        <f t="shared" si="14"/>
        <v>1.2019375899185307E-2</v>
      </c>
      <c r="G136">
        <f t="shared" si="12"/>
        <v>6.0096879495926533E-3</v>
      </c>
      <c r="H136">
        <f t="shared" si="10"/>
        <v>-1.5308537339859662E-4</v>
      </c>
    </row>
    <row r="137" spans="1:8">
      <c r="A137" s="4">
        <v>119.75</v>
      </c>
      <c r="B137" s="4">
        <v>81.800003000000004</v>
      </c>
      <c r="D137" s="20">
        <f t="shared" si="13"/>
        <v>-9.9709759613734912E-3</v>
      </c>
      <c r="E137" s="20">
        <f t="shared" si="11"/>
        <v>-4.9854879806867456E-3</v>
      </c>
      <c r="F137">
        <f t="shared" si="14"/>
        <v>-2.2961661369617695E-2</v>
      </c>
      <c r="G137">
        <f t="shared" si="12"/>
        <v>-1.1480830684808848E-2</v>
      </c>
      <c r="H137">
        <f t="shared" si="10"/>
        <v>-1.6466318665495593E-2</v>
      </c>
    </row>
    <row r="138" spans="1:8">
      <c r="A138" s="4">
        <v>120.849998</v>
      </c>
      <c r="B138" s="4">
        <v>80.300003000000004</v>
      </c>
      <c r="D138" s="20">
        <f t="shared" si="13"/>
        <v>9.1438543090257875E-3</v>
      </c>
      <c r="E138" s="20">
        <f t="shared" si="11"/>
        <v>4.5719271545128937E-3</v>
      </c>
      <c r="F138">
        <f t="shared" si="14"/>
        <v>-1.8507621970901628E-2</v>
      </c>
      <c r="G138">
        <f t="shared" si="12"/>
        <v>-9.2538109854508142E-3</v>
      </c>
      <c r="H138">
        <f t="shared" si="10"/>
        <v>-4.6818838309379204E-3</v>
      </c>
    </row>
    <row r="139" spans="1:8">
      <c r="A139" s="4">
        <v>121.449997</v>
      </c>
      <c r="B139" s="4">
        <v>80.199996999999996</v>
      </c>
      <c r="D139" s="20">
        <f t="shared" si="13"/>
        <v>4.9525401466075491E-3</v>
      </c>
      <c r="E139" s="20">
        <f t="shared" si="11"/>
        <v>2.4762700733037745E-3</v>
      </c>
      <c r="F139">
        <f t="shared" si="14"/>
        <v>-1.246180846631473E-3</v>
      </c>
      <c r="G139">
        <f t="shared" si="12"/>
        <v>-6.2309042331573649E-4</v>
      </c>
      <c r="H139">
        <f t="shared" si="10"/>
        <v>1.8531796499880382E-3</v>
      </c>
    </row>
    <row r="140" spans="1:8">
      <c r="A140" s="4">
        <v>125</v>
      </c>
      <c r="B140" s="4">
        <v>81.949996999999996</v>
      </c>
      <c r="D140" s="20">
        <f t="shared" si="13"/>
        <v>2.881110655564327E-2</v>
      </c>
      <c r="E140" s="20">
        <f t="shared" si="11"/>
        <v>1.4405553277821635E-2</v>
      </c>
      <c r="F140">
        <f t="shared" si="14"/>
        <v>2.1585791116166042E-2</v>
      </c>
      <c r="G140">
        <f t="shared" si="12"/>
        <v>1.0792895558083021E-2</v>
      </c>
      <c r="H140">
        <f t="shared" si="10"/>
        <v>2.5198448835904656E-2</v>
      </c>
    </row>
    <row r="141" spans="1:8">
      <c r="A141" s="4">
        <v>120.400002</v>
      </c>
      <c r="B141" s="4">
        <v>79.599997999999999</v>
      </c>
      <c r="D141" s="20">
        <f t="shared" si="13"/>
        <v>-3.7494187816284864E-2</v>
      </c>
      <c r="E141" s="20">
        <f t="shared" si="11"/>
        <v>-1.8747093908142432E-2</v>
      </c>
      <c r="F141">
        <f t="shared" si="14"/>
        <v>-2.9095200857441536E-2</v>
      </c>
      <c r="G141">
        <f t="shared" si="12"/>
        <v>-1.4547600428720768E-2</v>
      </c>
      <c r="H141">
        <f t="shared" si="10"/>
        <v>-3.3294694336863204E-2</v>
      </c>
    </row>
    <row r="142" spans="1:8">
      <c r="A142" s="4">
        <v>119.400002</v>
      </c>
      <c r="B142" s="4">
        <v>82.5</v>
      </c>
      <c r="D142" s="20">
        <f t="shared" si="13"/>
        <v>-8.3403317770959166E-3</v>
      </c>
      <c r="E142" s="20">
        <f t="shared" si="11"/>
        <v>-4.1701658885479583E-3</v>
      </c>
      <c r="F142">
        <f t="shared" si="14"/>
        <v>3.5784225615926514E-2</v>
      </c>
      <c r="G142">
        <f t="shared" si="12"/>
        <v>1.7892112807963257E-2</v>
      </c>
      <c r="H142">
        <f t="shared" si="10"/>
        <v>1.37219469194153E-2</v>
      </c>
    </row>
    <row r="143" spans="1:8">
      <c r="A143" s="4">
        <v>118.650002</v>
      </c>
      <c r="B143" s="4">
        <v>82.599997999999999</v>
      </c>
      <c r="D143" s="20">
        <f t="shared" si="13"/>
        <v>-6.3012179708478878E-3</v>
      </c>
      <c r="E143" s="20">
        <f t="shared" si="11"/>
        <v>-3.1506089854239439E-3</v>
      </c>
      <c r="F143">
        <f t="shared" si="14"/>
        <v>1.2113629732216869E-3</v>
      </c>
      <c r="G143">
        <f t="shared" si="12"/>
        <v>6.0568148661084347E-4</v>
      </c>
      <c r="H143">
        <f t="shared" si="10"/>
        <v>-2.5449274988131004E-3</v>
      </c>
    </row>
    <row r="144" spans="1:8">
      <c r="A144" s="4">
        <v>119.349998</v>
      </c>
      <c r="B144" s="4">
        <v>81.800003000000004</v>
      </c>
      <c r="D144" s="20">
        <f t="shared" si="13"/>
        <v>5.8823362893304539E-3</v>
      </c>
      <c r="E144" s="20">
        <f t="shared" si="11"/>
        <v>2.9411681446652269E-3</v>
      </c>
      <c r="F144">
        <f t="shared" si="14"/>
        <v>-9.7323760303395963E-3</v>
      </c>
      <c r="G144">
        <f t="shared" si="12"/>
        <v>-4.8661880151697982E-3</v>
      </c>
      <c r="H144">
        <f t="shared" si="10"/>
        <v>-1.9250198705045712E-3</v>
      </c>
    </row>
    <row r="145" spans="1:8">
      <c r="A145" s="4">
        <v>120.800003</v>
      </c>
      <c r="B145" s="4">
        <v>80.199996999999996</v>
      </c>
      <c r="D145" s="20">
        <f t="shared" si="13"/>
        <v>1.2075974307748536E-2</v>
      </c>
      <c r="E145" s="20">
        <f t="shared" si="11"/>
        <v>6.0379871538742682E-3</v>
      </c>
      <c r="F145">
        <f t="shared" si="14"/>
        <v>-1.9753802817533084E-2</v>
      </c>
      <c r="G145">
        <f t="shared" si="12"/>
        <v>-9.8769014087665419E-3</v>
      </c>
      <c r="H145">
        <f t="shared" si="10"/>
        <v>-3.8389142548922736E-3</v>
      </c>
    </row>
    <row r="146" spans="1:8">
      <c r="A146" s="4">
        <v>121.75</v>
      </c>
      <c r="B146" s="4">
        <v>79.400002000000001</v>
      </c>
      <c r="D146" s="20">
        <f t="shared" si="13"/>
        <v>7.8334516275477169E-3</v>
      </c>
      <c r="E146" s="20">
        <f t="shared" si="11"/>
        <v>3.9167258137738584E-3</v>
      </c>
      <c r="F146">
        <f t="shared" si="14"/>
        <v>-1.0025084023977627E-2</v>
      </c>
      <c r="G146">
        <f t="shared" si="12"/>
        <v>-5.0125420119888136E-3</v>
      </c>
      <c r="H146">
        <f t="shared" si="10"/>
        <v>-1.0958161982149552E-3</v>
      </c>
    </row>
    <row r="147" spans="1:8">
      <c r="A147" s="4">
        <v>119.400002</v>
      </c>
      <c r="B147" s="4">
        <v>80.699996999999996</v>
      </c>
      <c r="D147" s="20">
        <f t="shared" si="13"/>
        <v>-1.9490544253778826E-2</v>
      </c>
      <c r="E147" s="20">
        <f t="shared" si="11"/>
        <v>-9.7452721268894132E-3</v>
      </c>
      <c r="F147">
        <f t="shared" si="14"/>
        <v>1.624014465917448E-2</v>
      </c>
      <c r="G147">
        <f t="shared" si="12"/>
        <v>8.1200723295872402E-3</v>
      </c>
      <c r="H147">
        <f t="shared" si="10"/>
        <v>-1.625199797302173E-3</v>
      </c>
    </row>
    <row r="148" spans="1:8">
      <c r="A148" s="4">
        <v>117.400002</v>
      </c>
      <c r="B148" s="4">
        <v>79.5</v>
      </c>
      <c r="D148" s="20">
        <f t="shared" si="13"/>
        <v>-1.6892293279149234E-2</v>
      </c>
      <c r="E148" s="20">
        <f t="shared" si="11"/>
        <v>-8.4461466395746171E-3</v>
      </c>
      <c r="F148">
        <f t="shared" si="14"/>
        <v>-1.4981516440894953E-2</v>
      </c>
      <c r="G148">
        <f t="shared" si="12"/>
        <v>-7.4907582204474764E-3</v>
      </c>
      <c r="H148">
        <f t="shared" si="10"/>
        <v>-1.5936904860022093E-2</v>
      </c>
    </row>
    <row r="149" spans="1:8">
      <c r="A149" s="4">
        <v>116.550003</v>
      </c>
      <c r="B149" s="4">
        <v>78.699996999999996</v>
      </c>
      <c r="D149" s="20">
        <f t="shared" si="13"/>
        <v>-7.2665332079794439E-3</v>
      </c>
      <c r="E149" s="20">
        <f t="shared" si="11"/>
        <v>-3.633266603989722E-3</v>
      </c>
      <c r="F149">
        <f t="shared" si="14"/>
        <v>-1.0113904356370369E-2</v>
      </c>
      <c r="G149">
        <f t="shared" si="12"/>
        <v>-5.0569521781851845E-3</v>
      </c>
      <c r="H149">
        <f t="shared" si="10"/>
        <v>-8.690218782174906E-3</v>
      </c>
    </row>
    <row r="150" spans="1:8">
      <c r="A150" s="4">
        <v>113.25</v>
      </c>
      <c r="B150" s="4">
        <v>78.449996999999996</v>
      </c>
      <c r="D150" s="20">
        <f t="shared" si="13"/>
        <v>-2.8722626858648164E-2</v>
      </c>
      <c r="E150" s="20">
        <f t="shared" si="11"/>
        <v>-1.4361313429324082E-2</v>
      </c>
      <c r="F150">
        <f t="shared" si="14"/>
        <v>-3.1816763657928418E-3</v>
      </c>
      <c r="G150">
        <f t="shared" si="12"/>
        <v>-1.5908381828964209E-3</v>
      </c>
      <c r="H150">
        <f t="shared" si="10"/>
        <v>-1.5952151612220501E-2</v>
      </c>
    </row>
    <row r="151" spans="1:8">
      <c r="A151" s="4">
        <v>115.800003</v>
      </c>
      <c r="B151" s="4">
        <v>80.099997999999999</v>
      </c>
      <c r="D151" s="20">
        <f t="shared" si="13"/>
        <v>2.2266826682487001E-2</v>
      </c>
      <c r="E151" s="20">
        <f t="shared" si="11"/>
        <v>1.11334133412435E-2</v>
      </c>
      <c r="F151">
        <f t="shared" si="14"/>
        <v>2.0814388167401197E-2</v>
      </c>
      <c r="G151">
        <f t="shared" si="12"/>
        <v>1.0407194083700598E-2</v>
      </c>
      <c r="H151">
        <f t="shared" si="10"/>
        <v>2.1540607424944097E-2</v>
      </c>
    </row>
    <row r="152" spans="1:8">
      <c r="A152" s="4">
        <v>116.75</v>
      </c>
      <c r="B152" s="4">
        <v>78.800003000000004</v>
      </c>
      <c r="D152" s="20">
        <f t="shared" si="13"/>
        <v>8.1703055033762878E-3</v>
      </c>
      <c r="E152" s="20">
        <f t="shared" si="11"/>
        <v>4.0851527516881439E-3</v>
      </c>
      <c r="F152">
        <f t="shared" si="14"/>
        <v>-1.6362794170625496E-2</v>
      </c>
      <c r="G152">
        <f t="shared" si="12"/>
        <v>-8.1813970853127482E-3</v>
      </c>
      <c r="H152">
        <f t="shared" si="10"/>
        <v>-4.0962443336246043E-3</v>
      </c>
    </row>
    <row r="153" spans="1:8">
      <c r="A153" s="4">
        <v>115.599998</v>
      </c>
      <c r="B153" s="4">
        <v>78.199996999999996</v>
      </c>
      <c r="D153" s="20">
        <f t="shared" si="13"/>
        <v>-9.8989576117678203E-3</v>
      </c>
      <c r="E153" s="20">
        <f t="shared" si="11"/>
        <v>-4.9494788058839102E-3</v>
      </c>
      <c r="F153">
        <f t="shared" si="14"/>
        <v>-7.6434257468055294E-3</v>
      </c>
      <c r="G153">
        <f t="shared" si="12"/>
        <v>-3.8217128734027647E-3</v>
      </c>
      <c r="H153">
        <f t="shared" si="10"/>
        <v>-8.7711916792866749E-3</v>
      </c>
    </row>
    <row r="154" spans="1:8">
      <c r="A154" s="4">
        <v>115.900002</v>
      </c>
      <c r="B154" s="4">
        <v>77.449996999999996</v>
      </c>
      <c r="D154" s="20">
        <f t="shared" si="13"/>
        <v>2.5918286647223796E-3</v>
      </c>
      <c r="E154" s="20">
        <f t="shared" si="11"/>
        <v>1.2959143323611898E-3</v>
      </c>
      <c r="F154">
        <f t="shared" si="14"/>
        <v>-9.6370810598839125E-3</v>
      </c>
      <c r="G154">
        <f t="shared" si="12"/>
        <v>-4.8185405299419563E-3</v>
      </c>
      <c r="H154">
        <f t="shared" si="10"/>
        <v>-3.5226261975807665E-3</v>
      </c>
    </row>
    <row r="155" spans="1:8">
      <c r="A155" s="4">
        <v>115.199997</v>
      </c>
      <c r="B155" s="4">
        <v>76.300003000000004</v>
      </c>
      <c r="D155" s="20">
        <f t="shared" si="13"/>
        <v>-6.0580453818374382E-3</v>
      </c>
      <c r="E155" s="20">
        <f t="shared" si="11"/>
        <v>-3.0290226909187191E-3</v>
      </c>
      <c r="F155">
        <f t="shared" si="14"/>
        <v>-1.4959550519319013E-2</v>
      </c>
      <c r="G155">
        <f t="shared" si="12"/>
        <v>-7.4797752596595067E-3</v>
      </c>
      <c r="H155">
        <f t="shared" si="10"/>
        <v>-1.0508797950578226E-2</v>
      </c>
    </row>
    <row r="156" spans="1:8">
      <c r="A156" s="4">
        <v>115.800003</v>
      </c>
      <c r="B156" s="4">
        <v>75.949996999999996</v>
      </c>
      <c r="D156" s="20">
        <f t="shared" si="13"/>
        <v>5.1948688255064601E-3</v>
      </c>
      <c r="E156" s="20">
        <f t="shared" si="11"/>
        <v>2.5974344127532301E-3</v>
      </c>
      <c r="F156">
        <f t="shared" si="14"/>
        <v>-4.5977880667801146E-3</v>
      </c>
      <c r="G156">
        <f t="shared" si="12"/>
        <v>-2.2988940333900573E-3</v>
      </c>
      <c r="H156">
        <f t="shared" si="10"/>
        <v>2.9854037936317274E-4</v>
      </c>
    </row>
    <row r="157" spans="1:8">
      <c r="A157" s="4">
        <v>116.75</v>
      </c>
      <c r="B157" s="4">
        <v>76.199996999999996</v>
      </c>
      <c r="D157" s="20">
        <f t="shared" si="13"/>
        <v>8.1703055033762878E-3</v>
      </c>
      <c r="E157" s="20">
        <f t="shared" si="11"/>
        <v>4.0851527516881439E-3</v>
      </c>
      <c r="F157">
        <f t="shared" si="14"/>
        <v>3.2862337804109155E-3</v>
      </c>
      <c r="G157">
        <f t="shared" si="12"/>
        <v>1.6431168902054578E-3</v>
      </c>
      <c r="H157">
        <f t="shared" si="10"/>
        <v>5.7282696418936019E-3</v>
      </c>
    </row>
    <row r="158" spans="1:8">
      <c r="A158" s="4">
        <v>117.5</v>
      </c>
      <c r="B158" s="4">
        <v>75.75</v>
      </c>
      <c r="D158" s="20">
        <f t="shared" si="13"/>
        <v>6.4034370352070071E-3</v>
      </c>
      <c r="E158" s="20">
        <f t="shared" si="11"/>
        <v>3.2017185176035036E-3</v>
      </c>
      <c r="F158">
        <f t="shared" si="14"/>
        <v>-5.9229789330425128E-3</v>
      </c>
      <c r="G158">
        <f t="shared" si="12"/>
        <v>-2.9614894665212564E-3</v>
      </c>
      <c r="H158">
        <f t="shared" si="10"/>
        <v>2.4022905108224716E-4</v>
      </c>
    </row>
    <row r="159" spans="1:8">
      <c r="A159" s="4">
        <v>118.199997</v>
      </c>
      <c r="B159" s="4">
        <v>76.449996999999996</v>
      </c>
      <c r="D159" s="20">
        <f t="shared" si="13"/>
        <v>5.9397460070732648E-3</v>
      </c>
      <c r="E159" s="20">
        <f t="shared" si="11"/>
        <v>2.9698730035366324E-3</v>
      </c>
      <c r="F159">
        <f t="shared" si="14"/>
        <v>9.1984487442578061E-3</v>
      </c>
      <c r="G159">
        <f t="shared" si="12"/>
        <v>4.5992243721289031E-3</v>
      </c>
      <c r="H159">
        <f t="shared" si="10"/>
        <v>7.5690973756655355E-3</v>
      </c>
    </row>
    <row r="160" spans="1:8">
      <c r="A160" s="4">
        <v>118.5</v>
      </c>
      <c r="B160" s="4">
        <v>75.050003000000004</v>
      </c>
      <c r="D160" s="20">
        <f t="shared" si="13"/>
        <v>2.5348809838990813E-3</v>
      </c>
      <c r="E160" s="20">
        <f t="shared" si="11"/>
        <v>1.2674404919495407E-3</v>
      </c>
      <c r="F160">
        <f t="shared" si="14"/>
        <v>-1.8482295080914975E-2</v>
      </c>
      <c r="G160">
        <f t="shared" si="12"/>
        <v>-9.2411475404574877E-3</v>
      </c>
      <c r="H160">
        <f t="shared" si="10"/>
        <v>-7.9737070485079477E-3</v>
      </c>
    </row>
    <row r="161" spans="1:8">
      <c r="A161" s="4">
        <v>117.25</v>
      </c>
      <c r="B161" s="4">
        <v>73.599997999999999</v>
      </c>
      <c r="D161" s="20">
        <f t="shared" si="13"/>
        <v>-1.0604553248797112E-2</v>
      </c>
      <c r="E161" s="20">
        <f t="shared" si="11"/>
        <v>-5.3022766243985562E-3</v>
      </c>
      <c r="F161">
        <f t="shared" si="14"/>
        <v>-1.9509599491904235E-2</v>
      </c>
      <c r="G161">
        <f t="shared" si="12"/>
        <v>-9.7547997459521175E-3</v>
      </c>
      <c r="H161">
        <f t="shared" si="10"/>
        <v>-1.5057076370350673E-2</v>
      </c>
    </row>
    <row r="162" spans="1:8">
      <c r="A162" s="4">
        <v>118.199997</v>
      </c>
      <c r="B162" s="4">
        <v>71.099997999999999</v>
      </c>
      <c r="D162" s="20">
        <f t="shared" si="13"/>
        <v>8.0696722648981208E-3</v>
      </c>
      <c r="E162" s="20">
        <f t="shared" si="11"/>
        <v>4.0348361324490604E-3</v>
      </c>
      <c r="F162">
        <f t="shared" si="14"/>
        <v>-3.4557689881117543E-2</v>
      </c>
      <c r="G162">
        <f t="shared" si="12"/>
        <v>-1.7278844940558771E-2</v>
      </c>
      <c r="H162">
        <f t="shared" si="10"/>
        <v>-1.3244008808109711E-2</v>
      </c>
    </row>
    <row r="163" spans="1:8">
      <c r="A163" s="4">
        <v>117</v>
      </c>
      <c r="B163" s="4">
        <v>70.900002000000001</v>
      </c>
      <c r="D163" s="20">
        <f t="shared" si="13"/>
        <v>-1.0204144793530656E-2</v>
      </c>
      <c r="E163" s="20">
        <f t="shared" si="11"/>
        <v>-5.1020723967653281E-3</v>
      </c>
      <c r="F163">
        <f t="shared" si="14"/>
        <v>-2.8168469329734854E-3</v>
      </c>
      <c r="G163">
        <f t="shared" si="12"/>
        <v>-1.4084234664867427E-3</v>
      </c>
      <c r="H163">
        <f t="shared" si="10"/>
        <v>-6.5104958632520703E-3</v>
      </c>
    </row>
    <row r="164" spans="1:8">
      <c r="A164" s="4">
        <v>115.699997</v>
      </c>
      <c r="B164" s="4">
        <v>70.400002000000001</v>
      </c>
      <c r="D164" s="20">
        <f t="shared" si="13"/>
        <v>-1.1173326527252685E-2</v>
      </c>
      <c r="E164" s="20">
        <f t="shared" si="11"/>
        <v>-5.5866632636263425E-3</v>
      </c>
      <c r="F164">
        <f t="shared" si="14"/>
        <v>-7.0771701737388946E-3</v>
      </c>
      <c r="G164">
        <f t="shared" si="12"/>
        <v>-3.5385850868694473E-3</v>
      </c>
      <c r="H164">
        <f t="shared" si="10"/>
        <v>-9.1252483504957894E-3</v>
      </c>
    </row>
    <row r="165" spans="1:8">
      <c r="A165" s="4">
        <v>117.300003</v>
      </c>
      <c r="B165" s="4">
        <v>69</v>
      </c>
      <c r="D165" s="20">
        <f t="shared" si="13"/>
        <v>1.3734172964373514E-2</v>
      </c>
      <c r="E165" s="20">
        <f t="shared" si="11"/>
        <v>6.8670864821867572E-3</v>
      </c>
      <c r="F165">
        <f t="shared" si="14"/>
        <v>-2.0086786975827796E-2</v>
      </c>
      <c r="G165">
        <f t="shared" si="12"/>
        <v>-1.0043393487913898E-2</v>
      </c>
      <c r="H165">
        <f t="shared" si="10"/>
        <v>-3.1763070057271407E-3</v>
      </c>
    </row>
    <row r="166" spans="1:8">
      <c r="A166" s="4">
        <v>117.900002</v>
      </c>
      <c r="B166" s="4">
        <v>72.5</v>
      </c>
      <c r="D166" s="20">
        <f t="shared" si="13"/>
        <v>5.102043271976533E-3</v>
      </c>
      <c r="E166" s="20">
        <f t="shared" si="11"/>
        <v>2.5510216359882665E-3</v>
      </c>
      <c r="F166">
        <f t="shared" si="14"/>
        <v>4.9480057263369716E-2</v>
      </c>
      <c r="G166">
        <f t="shared" si="12"/>
        <v>2.4740028631684858E-2</v>
      </c>
      <c r="H166">
        <f t="shared" si="10"/>
        <v>2.7291050267673124E-2</v>
      </c>
    </row>
    <row r="167" spans="1:8">
      <c r="A167" s="4">
        <v>116.949997</v>
      </c>
      <c r="B167" s="4">
        <v>73.25</v>
      </c>
      <c r="D167" s="20">
        <f t="shared" si="13"/>
        <v>-8.090357128653863E-3</v>
      </c>
      <c r="E167" s="20">
        <f t="shared" si="11"/>
        <v>-4.0451785643269315E-3</v>
      </c>
      <c r="F167">
        <f t="shared" si="14"/>
        <v>1.0291686036547506E-2</v>
      </c>
      <c r="G167">
        <f t="shared" si="12"/>
        <v>5.1458430182737529E-3</v>
      </c>
      <c r="H167">
        <f t="shared" si="10"/>
        <v>1.1006644539468214E-3</v>
      </c>
    </row>
    <row r="168" spans="1:8">
      <c r="A168" s="4">
        <v>118.349998</v>
      </c>
      <c r="B168" s="4">
        <v>71</v>
      </c>
      <c r="D168" s="20">
        <f t="shared" si="13"/>
        <v>1.1899851682764868E-2</v>
      </c>
      <c r="E168" s="20">
        <f t="shared" si="11"/>
        <v>5.9499258413824342E-3</v>
      </c>
      <c r="F168">
        <f t="shared" si="14"/>
        <v>-3.1198370855861281E-2</v>
      </c>
      <c r="G168">
        <f t="shared" si="12"/>
        <v>-1.559918542793064E-2</v>
      </c>
      <c r="H168">
        <f t="shared" si="10"/>
        <v>-9.6492595865482061E-3</v>
      </c>
    </row>
    <row r="169" spans="1:8">
      <c r="A169" s="4">
        <v>116</v>
      </c>
      <c r="B169" s="4">
        <v>72.25</v>
      </c>
      <c r="D169" s="20">
        <f t="shared" si="13"/>
        <v>-2.0056127954599837E-2</v>
      </c>
      <c r="E169" s="20">
        <f t="shared" si="11"/>
        <v>-1.0028063977299918E-2</v>
      </c>
      <c r="F169">
        <f t="shared" si="14"/>
        <v>1.7452449951226207E-2</v>
      </c>
      <c r="G169">
        <f t="shared" si="12"/>
        <v>8.7262249756131036E-3</v>
      </c>
      <c r="H169">
        <f t="shared" si="10"/>
        <v>-1.3018390016868147E-3</v>
      </c>
    </row>
    <row r="170" spans="1:8">
      <c r="A170" s="4">
        <v>115.25</v>
      </c>
      <c r="B170" s="4">
        <v>72.650002000000001</v>
      </c>
      <c r="D170" s="20">
        <f t="shared" si="13"/>
        <v>-6.4865092296067734E-3</v>
      </c>
      <c r="E170" s="20">
        <f t="shared" si="11"/>
        <v>-3.2432546148033867E-3</v>
      </c>
      <c r="F170">
        <f t="shared" si="14"/>
        <v>5.5210905529997443E-3</v>
      </c>
      <c r="G170">
        <f t="shared" si="12"/>
        <v>2.7605452764998721E-3</v>
      </c>
      <c r="H170">
        <f t="shared" si="10"/>
        <v>-4.8270933830351455E-4</v>
      </c>
    </row>
    <row r="171" spans="1:8">
      <c r="A171" s="4">
        <v>111.75</v>
      </c>
      <c r="B171" s="4">
        <v>69</v>
      </c>
      <c r="D171" s="20">
        <f t="shared" si="13"/>
        <v>-3.0839448383079702E-2</v>
      </c>
      <c r="E171" s="20">
        <f t="shared" si="11"/>
        <v>-1.5419724191539851E-2</v>
      </c>
      <c r="F171">
        <f t="shared" si="14"/>
        <v>-5.1546912948282043E-2</v>
      </c>
      <c r="G171">
        <f t="shared" si="12"/>
        <v>-2.5773456474141022E-2</v>
      </c>
      <c r="H171">
        <f t="shared" si="10"/>
        <v>-4.1193180665680874E-2</v>
      </c>
    </row>
    <row r="172" spans="1:8">
      <c r="A172" s="4">
        <v>112</v>
      </c>
      <c r="B172" s="4">
        <v>69.25</v>
      </c>
      <c r="D172" s="20">
        <f t="shared" si="13"/>
        <v>2.2346378014163628E-3</v>
      </c>
      <c r="E172" s="20">
        <f t="shared" si="11"/>
        <v>1.1173189007081814E-3</v>
      </c>
      <c r="F172">
        <f t="shared" si="14"/>
        <v>3.6166404701885148E-3</v>
      </c>
      <c r="G172">
        <f t="shared" si="12"/>
        <v>1.8083202350942574E-3</v>
      </c>
      <c r="H172">
        <f t="shared" si="10"/>
        <v>2.9256391358024386E-3</v>
      </c>
    </row>
    <row r="173" spans="1:8">
      <c r="A173" s="4">
        <v>115.199997</v>
      </c>
      <c r="B173" s="4">
        <v>69.599997999999999</v>
      </c>
      <c r="D173" s="20">
        <f t="shared" si="13"/>
        <v>2.8170850925029189E-2</v>
      </c>
      <c r="E173" s="20">
        <f t="shared" si="11"/>
        <v>1.4085425462514595E-2</v>
      </c>
      <c r="F173">
        <f t="shared" si="14"/>
        <v>5.0413935372933963E-3</v>
      </c>
      <c r="G173">
        <f t="shared" si="12"/>
        <v>2.5206967686466982E-3</v>
      </c>
      <c r="H173">
        <f t="shared" si="10"/>
        <v>1.6606122231161292E-2</v>
      </c>
    </row>
    <row r="174" spans="1:8">
      <c r="A174" s="4">
        <v>117.199997</v>
      </c>
      <c r="B174" s="4">
        <v>72.300003000000004</v>
      </c>
      <c r="D174" s="20">
        <f t="shared" si="13"/>
        <v>1.7212129325518327E-2</v>
      </c>
      <c r="E174" s="20">
        <f t="shared" si="11"/>
        <v>8.6060646627591636E-3</v>
      </c>
      <c r="F174">
        <f t="shared" si="14"/>
        <v>3.8059632053752721E-2</v>
      </c>
      <c r="G174">
        <f t="shared" si="12"/>
        <v>1.902981602687636E-2</v>
      </c>
      <c r="H174">
        <f t="shared" si="10"/>
        <v>2.7635880689635524E-2</v>
      </c>
    </row>
    <row r="175" spans="1:8">
      <c r="A175" s="4">
        <v>116.25</v>
      </c>
      <c r="B175" s="4">
        <v>74.150002000000001</v>
      </c>
      <c r="D175" s="20">
        <f t="shared" si="13"/>
        <v>-8.1388070781765083E-3</v>
      </c>
      <c r="E175" s="20">
        <f t="shared" si="11"/>
        <v>-4.0694035390882542E-3</v>
      </c>
      <c r="F175">
        <f t="shared" si="14"/>
        <v>2.5265924897800052E-2</v>
      </c>
      <c r="G175">
        <f t="shared" si="12"/>
        <v>1.2632962448900026E-2</v>
      </c>
      <c r="H175">
        <f t="shared" si="10"/>
        <v>8.5635589098117717E-3</v>
      </c>
    </row>
    <row r="176" spans="1:8">
      <c r="A176" s="4">
        <v>117</v>
      </c>
      <c r="B176" s="4">
        <v>73.900002000000001</v>
      </c>
      <c r="D176" s="20">
        <f t="shared" si="13"/>
        <v>6.4308903302903314E-3</v>
      </c>
      <c r="E176" s="20">
        <f t="shared" si="11"/>
        <v>3.2154451651451657E-3</v>
      </c>
      <c r="F176">
        <f t="shared" si="14"/>
        <v>-3.3772405385389258E-3</v>
      </c>
      <c r="G176">
        <f t="shared" si="12"/>
        <v>-1.6886202692694629E-3</v>
      </c>
      <c r="H176">
        <f t="shared" si="10"/>
        <v>1.5268248958757028E-3</v>
      </c>
    </row>
    <row r="177" spans="1:8">
      <c r="A177" s="4">
        <v>120.400002</v>
      </c>
      <c r="B177" s="4">
        <v>72.900002000000001</v>
      </c>
      <c r="D177" s="20">
        <f t="shared" si="13"/>
        <v>2.8645614688260199E-2</v>
      </c>
      <c r="E177" s="20">
        <f t="shared" si="11"/>
        <v>1.4322807344130099E-2</v>
      </c>
      <c r="F177">
        <f t="shared" si="14"/>
        <v>-1.3624188568300897E-2</v>
      </c>
      <c r="G177">
        <f t="shared" si="12"/>
        <v>-6.8120942841504483E-3</v>
      </c>
      <c r="H177">
        <f t="shared" si="10"/>
        <v>7.510713059979651E-3</v>
      </c>
    </row>
    <row r="178" spans="1:8">
      <c r="A178" s="4">
        <v>121</v>
      </c>
      <c r="B178" s="4">
        <v>72.5</v>
      </c>
      <c r="D178" s="20">
        <f t="shared" si="13"/>
        <v>4.9709961107249059E-3</v>
      </c>
      <c r="E178" s="20">
        <f t="shared" si="11"/>
        <v>2.485498055362453E-3</v>
      </c>
      <c r="F178">
        <f t="shared" si="14"/>
        <v>-5.5021045888252766E-3</v>
      </c>
      <c r="G178">
        <f t="shared" si="12"/>
        <v>-2.7510522944126383E-3</v>
      </c>
      <c r="H178">
        <f t="shared" si="10"/>
        <v>-2.6555423905018534E-4</v>
      </c>
    </row>
    <row r="179" spans="1:8">
      <c r="A179" s="4">
        <v>122.25</v>
      </c>
      <c r="B179" s="4">
        <v>73.550003000000004</v>
      </c>
      <c r="D179" s="20">
        <f t="shared" si="13"/>
        <v>1.027758275824023E-2</v>
      </c>
      <c r="E179" s="20">
        <f t="shared" si="11"/>
        <v>5.1387913791201148E-3</v>
      </c>
      <c r="F179">
        <f t="shared" si="14"/>
        <v>1.4378925975395924E-2</v>
      </c>
      <c r="G179">
        <f t="shared" si="12"/>
        <v>7.1894629876979622E-3</v>
      </c>
      <c r="H179">
        <f t="shared" si="10"/>
        <v>1.2328254366818076E-2</v>
      </c>
    </row>
    <row r="180" spans="1:8">
      <c r="A180" s="4">
        <v>120.150002</v>
      </c>
      <c r="B180" s="4">
        <v>73</v>
      </c>
      <c r="D180" s="20">
        <f t="shared" si="13"/>
        <v>-1.7327149526644298E-2</v>
      </c>
      <c r="E180" s="20">
        <f t="shared" si="11"/>
        <v>-8.6635747633221488E-3</v>
      </c>
      <c r="F180">
        <f t="shared" si="14"/>
        <v>-7.5060466876337969E-3</v>
      </c>
      <c r="G180">
        <f t="shared" si="12"/>
        <v>-3.7530233438168984E-3</v>
      </c>
      <c r="H180">
        <f t="shared" si="10"/>
        <v>-1.2416598107139047E-2</v>
      </c>
    </row>
    <row r="181" spans="1:8">
      <c r="A181" s="4">
        <v>123.5</v>
      </c>
      <c r="B181" s="4">
        <v>73</v>
      </c>
      <c r="D181" s="20">
        <f t="shared" si="13"/>
        <v>2.7500177239694699E-2</v>
      </c>
      <c r="E181" s="20">
        <f t="shared" si="11"/>
        <v>1.3750088619847349E-2</v>
      </c>
      <c r="F181">
        <f t="shared" si="14"/>
        <v>0</v>
      </c>
      <c r="G181">
        <f t="shared" si="12"/>
        <v>0</v>
      </c>
      <c r="H181">
        <f t="shared" si="10"/>
        <v>1.3750088619847349E-2</v>
      </c>
    </row>
    <row r="182" spans="1:8">
      <c r="A182" s="4">
        <v>124.349998</v>
      </c>
      <c r="B182" s="4">
        <v>71.650002000000001</v>
      </c>
      <c r="D182" s="20">
        <f t="shared" si="13"/>
        <v>6.8589980977468504E-3</v>
      </c>
      <c r="E182" s="20">
        <f t="shared" si="11"/>
        <v>3.4294990488734252E-3</v>
      </c>
      <c r="F182">
        <f t="shared" si="14"/>
        <v>-1.8666258960742456E-2</v>
      </c>
      <c r="G182">
        <f t="shared" si="12"/>
        <v>-9.3331294803712279E-3</v>
      </c>
      <c r="H182">
        <f t="shared" si="10"/>
        <v>-5.9036304314978028E-3</v>
      </c>
    </row>
    <row r="183" spans="1:8">
      <c r="A183" s="4">
        <v>122.75</v>
      </c>
      <c r="B183" s="4">
        <v>71.900002000000001</v>
      </c>
      <c r="D183" s="20">
        <f t="shared" si="13"/>
        <v>-1.2950387491148643E-2</v>
      </c>
      <c r="E183" s="20">
        <f t="shared" si="11"/>
        <v>-6.4751937455743216E-3</v>
      </c>
      <c r="F183">
        <f t="shared" si="14"/>
        <v>3.4831103557636228E-3</v>
      </c>
      <c r="G183">
        <f t="shared" si="12"/>
        <v>1.7415551778818114E-3</v>
      </c>
      <c r="H183">
        <f t="shared" si="10"/>
        <v>-4.7336385676925103E-3</v>
      </c>
    </row>
    <row r="184" spans="1:8">
      <c r="A184" s="4">
        <v>119.5</v>
      </c>
      <c r="B184" s="4">
        <v>71</v>
      </c>
      <c r="D184" s="20">
        <f t="shared" si="13"/>
        <v>-2.6833395303064576E-2</v>
      </c>
      <c r="E184" s="20">
        <f t="shared" si="11"/>
        <v>-1.3416697651532288E-2</v>
      </c>
      <c r="F184">
        <f t="shared" si="14"/>
        <v>-1.2596415502096874E-2</v>
      </c>
      <c r="G184">
        <f t="shared" si="12"/>
        <v>-6.2982077510484371E-3</v>
      </c>
      <c r="H184">
        <f t="shared" si="10"/>
        <v>-1.9714905402580724E-2</v>
      </c>
    </row>
    <row r="185" spans="1:8">
      <c r="A185" s="4">
        <v>123.800003</v>
      </c>
      <c r="B185" s="4">
        <v>70.349997999999999</v>
      </c>
      <c r="D185" s="20">
        <f t="shared" si="13"/>
        <v>3.5351013111563474E-2</v>
      </c>
      <c r="E185" s="20">
        <f t="shared" si="11"/>
        <v>1.7675506555781737E-2</v>
      </c>
      <c r="F185">
        <f t="shared" si="14"/>
        <v>-9.1971219101999475E-3</v>
      </c>
      <c r="G185">
        <f t="shared" si="12"/>
        <v>-4.5985609550999737E-3</v>
      </c>
      <c r="H185">
        <f t="shared" si="10"/>
        <v>1.3076945600681764E-2</v>
      </c>
    </row>
    <row r="186" spans="1:8">
      <c r="A186" s="4">
        <v>123.400002</v>
      </c>
      <c r="B186" s="4">
        <v>71.199996999999996</v>
      </c>
      <c r="D186" s="20">
        <f t="shared" si="13"/>
        <v>-3.2362568043859813E-3</v>
      </c>
      <c r="E186" s="20">
        <f t="shared" si="11"/>
        <v>-1.6181284021929906E-3</v>
      </c>
      <c r="F186">
        <f t="shared" si="14"/>
        <v>1.2010021151982141E-2</v>
      </c>
      <c r="G186">
        <f t="shared" si="12"/>
        <v>6.0050105759910707E-3</v>
      </c>
      <c r="H186">
        <f t="shared" si="10"/>
        <v>4.38688217379808E-3</v>
      </c>
    </row>
    <row r="187" spans="1:8">
      <c r="A187" s="4">
        <v>125.400002</v>
      </c>
      <c r="B187" s="4">
        <v>72.599997999999999</v>
      </c>
      <c r="D187" s="20">
        <f t="shared" si="13"/>
        <v>1.6077516469040688E-2</v>
      </c>
      <c r="E187" s="20">
        <f t="shared" si="11"/>
        <v>8.0387582345203441E-3</v>
      </c>
      <c r="F187">
        <f t="shared" si="14"/>
        <v>1.9472117999443071E-2</v>
      </c>
      <c r="G187">
        <f t="shared" si="12"/>
        <v>9.7360589997215353E-3</v>
      </c>
      <c r="H187">
        <f t="shared" si="10"/>
        <v>1.7774817234241881E-2</v>
      </c>
    </row>
    <row r="188" spans="1:8">
      <c r="A188" s="4">
        <v>130.699997</v>
      </c>
      <c r="B188" s="4">
        <v>77.400002000000001</v>
      </c>
      <c r="D188" s="20">
        <f t="shared" si="13"/>
        <v>4.1395953529064153E-2</v>
      </c>
      <c r="E188" s="20">
        <f t="shared" si="11"/>
        <v>2.0697976764532076E-2</v>
      </c>
      <c r="F188">
        <f t="shared" si="14"/>
        <v>6.4021912152933791E-2</v>
      </c>
      <c r="G188">
        <f t="shared" si="12"/>
        <v>3.2010956076466895E-2</v>
      </c>
      <c r="H188">
        <f t="shared" si="10"/>
        <v>5.2708932840998972E-2</v>
      </c>
    </row>
    <row r="189" spans="1:8">
      <c r="A189" s="4">
        <v>131.25</v>
      </c>
      <c r="B189" s="4">
        <v>77.349997999999999</v>
      </c>
      <c r="D189" s="20">
        <f t="shared" si="13"/>
        <v>4.1993037948854749E-3</v>
      </c>
      <c r="E189" s="20">
        <f t="shared" si="11"/>
        <v>2.0996518974427374E-3</v>
      </c>
      <c r="F189">
        <f t="shared" si="14"/>
        <v>-6.4625527289599181E-4</v>
      </c>
      <c r="G189">
        <f t="shared" si="12"/>
        <v>-3.2312763644799591E-4</v>
      </c>
      <c r="H189">
        <f t="shared" si="10"/>
        <v>1.7765242609947415E-3</v>
      </c>
    </row>
    <row r="190" spans="1:8">
      <c r="A190" s="4">
        <v>129.699997</v>
      </c>
      <c r="B190" s="4">
        <v>81.949996999999996</v>
      </c>
      <c r="D190" s="20">
        <f t="shared" si="13"/>
        <v>-1.1879833279635894E-2</v>
      </c>
      <c r="E190" s="20">
        <f t="shared" si="11"/>
        <v>-5.9399166398179468E-3</v>
      </c>
      <c r="F190">
        <f t="shared" si="14"/>
        <v>5.7768717419571979E-2</v>
      </c>
      <c r="G190">
        <f t="shared" si="12"/>
        <v>2.8884358709785989E-2</v>
      </c>
      <c r="H190">
        <f t="shared" si="10"/>
        <v>2.2944442069968041E-2</v>
      </c>
    </row>
    <row r="191" spans="1:8">
      <c r="A191" s="4">
        <v>129.39999399999999</v>
      </c>
      <c r="B191" s="4">
        <v>82.650002000000001</v>
      </c>
      <c r="D191" s="20">
        <f t="shared" si="13"/>
        <v>-2.315732493149729E-3</v>
      </c>
      <c r="E191" s="20">
        <f t="shared" si="11"/>
        <v>-1.1578662465748645E-3</v>
      </c>
      <c r="F191">
        <f t="shared" si="14"/>
        <v>8.5055798833096278E-3</v>
      </c>
      <c r="G191">
        <f t="shared" si="12"/>
        <v>4.2527899416548139E-3</v>
      </c>
      <c r="H191">
        <f t="shared" si="10"/>
        <v>3.0949236950799496E-3</v>
      </c>
    </row>
    <row r="192" spans="1:8">
      <c r="A192" s="4">
        <v>136</v>
      </c>
      <c r="B192" s="4">
        <v>81</v>
      </c>
      <c r="D192" s="20">
        <f t="shared" si="13"/>
        <v>4.974655003710466E-2</v>
      </c>
      <c r="E192" s="20">
        <f t="shared" si="11"/>
        <v>2.487327501855233E-2</v>
      </c>
      <c r="F192">
        <f t="shared" si="14"/>
        <v>-2.0165693793021251E-2</v>
      </c>
      <c r="G192">
        <f t="shared" si="12"/>
        <v>-1.0082846896510626E-2</v>
      </c>
      <c r="H192">
        <f t="shared" si="10"/>
        <v>1.4790428122041704E-2</v>
      </c>
    </row>
    <row r="193" spans="1:8">
      <c r="A193" s="4">
        <v>135.25</v>
      </c>
      <c r="B193" s="4">
        <v>80.449996999999996</v>
      </c>
      <c r="D193" s="20">
        <f t="shared" si="13"/>
        <v>-5.5299680094610861E-3</v>
      </c>
      <c r="E193" s="20">
        <f t="shared" si="11"/>
        <v>-2.7649840047305431E-3</v>
      </c>
      <c r="F193">
        <f t="shared" si="14"/>
        <v>-6.8133185242896625E-3</v>
      </c>
      <c r="G193">
        <f t="shared" si="12"/>
        <v>-3.4066592621448313E-3</v>
      </c>
      <c r="H193">
        <f t="shared" si="10"/>
        <v>-6.1716432668753743E-3</v>
      </c>
    </row>
    <row r="194" spans="1:8">
      <c r="A194" s="4">
        <v>138.35000600000001</v>
      </c>
      <c r="B194" s="4">
        <v>79.150002000000001</v>
      </c>
      <c r="D194" s="20">
        <f t="shared" si="13"/>
        <v>2.2661831874611987E-2</v>
      </c>
      <c r="E194" s="20">
        <f t="shared" si="11"/>
        <v>1.1330915937305994E-2</v>
      </c>
      <c r="F194">
        <f t="shared" si="14"/>
        <v>-1.6291024552650663E-2</v>
      </c>
      <c r="G194">
        <f t="shared" si="12"/>
        <v>-8.1455122763253313E-3</v>
      </c>
      <c r="H194">
        <f t="shared" ref="H194:H247" si="15">E194+G194</f>
        <v>3.1854036609806624E-3</v>
      </c>
    </row>
    <row r="195" spans="1:8">
      <c r="A195" s="4">
        <v>139.89999399999999</v>
      </c>
      <c r="B195" s="4">
        <v>78.25</v>
      </c>
      <c r="D195" s="20">
        <f t="shared" si="13"/>
        <v>1.1141089182454688E-2</v>
      </c>
      <c r="E195" s="20">
        <f t="shared" ref="E195:E247" si="16">D195*$C$1</f>
        <v>5.5705445912273442E-3</v>
      </c>
      <c r="F195">
        <f t="shared" si="14"/>
        <v>-1.1435982175235844E-2</v>
      </c>
      <c r="G195">
        <f t="shared" ref="G195:G247" si="17">F195*$C$1</f>
        <v>-5.717991087617922E-3</v>
      </c>
      <c r="H195">
        <f t="shared" si="15"/>
        <v>-1.4744649639057781E-4</v>
      </c>
    </row>
    <row r="196" spans="1:8">
      <c r="A196" s="4">
        <v>140.75</v>
      </c>
      <c r="B196" s="4">
        <v>78.75</v>
      </c>
      <c r="D196" s="20">
        <f t="shared" ref="D196:D247" si="18">LN(A196/A195)</f>
        <v>6.0574282361421745E-3</v>
      </c>
      <c r="E196" s="20">
        <f t="shared" si="16"/>
        <v>3.0287141180710873E-3</v>
      </c>
      <c r="F196">
        <f t="shared" ref="F196:F247" si="19">LN(B196/B195)</f>
        <v>6.3694482854799285E-3</v>
      </c>
      <c r="G196">
        <f t="shared" si="17"/>
        <v>3.1847241427399643E-3</v>
      </c>
      <c r="H196">
        <f t="shared" si="15"/>
        <v>6.2134382608110515E-3</v>
      </c>
    </row>
    <row r="197" spans="1:8">
      <c r="A197" s="4">
        <v>143.60000600000001</v>
      </c>
      <c r="B197" s="4">
        <v>77.699996999999996</v>
      </c>
      <c r="D197" s="20">
        <f t="shared" si="18"/>
        <v>2.0046431377052927E-2</v>
      </c>
      <c r="E197" s="20">
        <f t="shared" si="16"/>
        <v>1.0023215688526464E-2</v>
      </c>
      <c r="F197">
        <f t="shared" si="19"/>
        <v>-1.3423058942180108E-2</v>
      </c>
      <c r="G197">
        <f t="shared" si="17"/>
        <v>-6.7115294710900541E-3</v>
      </c>
      <c r="H197">
        <f t="shared" si="15"/>
        <v>3.3116862174364095E-3</v>
      </c>
    </row>
    <row r="198" spans="1:8">
      <c r="A198" s="4">
        <v>148.800003</v>
      </c>
      <c r="B198" s="4">
        <v>76.75</v>
      </c>
      <c r="D198" s="20">
        <f t="shared" si="18"/>
        <v>3.5571444163428917E-2</v>
      </c>
      <c r="E198" s="20">
        <f t="shared" si="16"/>
        <v>1.7785722081714458E-2</v>
      </c>
      <c r="F198">
        <f t="shared" si="19"/>
        <v>-1.2301832296255777E-2</v>
      </c>
      <c r="G198">
        <f t="shared" si="17"/>
        <v>-6.1509161481278886E-3</v>
      </c>
      <c r="H198">
        <f t="shared" si="15"/>
        <v>1.1634805933586571E-2</v>
      </c>
    </row>
    <row r="199" spans="1:8">
      <c r="A199" s="4">
        <v>146.050003</v>
      </c>
      <c r="B199" s="4">
        <v>76.699996999999996</v>
      </c>
      <c r="D199" s="20">
        <f t="shared" si="18"/>
        <v>-1.8654093185621255E-2</v>
      </c>
      <c r="E199" s="20">
        <f t="shared" si="16"/>
        <v>-9.3270465928106273E-3</v>
      </c>
      <c r="F199">
        <f t="shared" si="19"/>
        <v>-6.517172075257814E-4</v>
      </c>
      <c r="G199">
        <f t="shared" si="17"/>
        <v>-3.258586037628907E-4</v>
      </c>
      <c r="H199">
        <f t="shared" si="15"/>
        <v>-9.6529051965735177E-3</v>
      </c>
    </row>
    <row r="200" spans="1:8">
      <c r="A200" s="4">
        <v>149.64999399999999</v>
      </c>
      <c r="B200" s="4">
        <v>76.400002000000001</v>
      </c>
      <c r="D200" s="20">
        <f t="shared" si="18"/>
        <v>2.4350144830494927E-2</v>
      </c>
      <c r="E200" s="20">
        <f t="shared" si="16"/>
        <v>1.2175072415247463E-2</v>
      </c>
      <c r="F200">
        <f t="shared" si="19"/>
        <v>-3.918946909295765E-3</v>
      </c>
      <c r="G200">
        <f t="shared" si="17"/>
        <v>-1.9594734546478825E-3</v>
      </c>
      <c r="H200">
        <f t="shared" si="15"/>
        <v>1.0215598960599582E-2</v>
      </c>
    </row>
    <row r="201" spans="1:8">
      <c r="A201" s="4">
        <v>148.5</v>
      </c>
      <c r="B201" s="4">
        <v>76.099997999999999</v>
      </c>
      <c r="D201" s="20">
        <f t="shared" si="18"/>
        <v>-7.7142359624011196E-3</v>
      </c>
      <c r="E201" s="20">
        <f t="shared" si="16"/>
        <v>-3.8571179812005598E-3</v>
      </c>
      <c r="F201">
        <f t="shared" si="19"/>
        <v>-3.9344837640540448E-3</v>
      </c>
      <c r="G201">
        <f t="shared" si="17"/>
        <v>-1.9672418820270224E-3</v>
      </c>
      <c r="H201">
        <f t="shared" si="15"/>
        <v>-5.8243598632275826E-3</v>
      </c>
    </row>
    <row r="202" spans="1:8">
      <c r="A202" s="4">
        <v>164.60000600000001</v>
      </c>
      <c r="B202" s="4">
        <v>76</v>
      </c>
      <c r="D202" s="20">
        <f t="shared" si="18"/>
        <v>0.10293336645221936</v>
      </c>
      <c r="E202" s="20">
        <f t="shared" si="16"/>
        <v>5.1466683226109679E-2</v>
      </c>
      <c r="F202">
        <f t="shared" si="19"/>
        <v>-1.3148983000997757E-3</v>
      </c>
      <c r="G202">
        <f t="shared" si="17"/>
        <v>-6.5744915004988783E-4</v>
      </c>
      <c r="H202">
        <f t="shared" si="15"/>
        <v>5.0809234076059792E-2</v>
      </c>
    </row>
    <row r="203" spans="1:8">
      <c r="A203" s="4">
        <v>172.75</v>
      </c>
      <c r="B203" s="4">
        <v>76</v>
      </c>
      <c r="D203" s="20">
        <f t="shared" si="18"/>
        <v>4.8327137952805632E-2</v>
      </c>
      <c r="E203" s="20">
        <f t="shared" si="16"/>
        <v>2.4163568976402816E-2</v>
      </c>
      <c r="F203">
        <f t="shared" si="19"/>
        <v>0</v>
      </c>
      <c r="G203">
        <f t="shared" si="17"/>
        <v>0</v>
      </c>
      <c r="H203">
        <f t="shared" si="15"/>
        <v>2.4163568976402816E-2</v>
      </c>
    </row>
    <row r="204" spans="1:8">
      <c r="A204" s="4">
        <v>170.14999399999999</v>
      </c>
      <c r="B204" s="4">
        <v>75.599997999999999</v>
      </c>
      <c r="D204" s="20">
        <f t="shared" si="18"/>
        <v>-1.5165096963868495E-2</v>
      </c>
      <c r="E204" s="20">
        <f t="shared" si="16"/>
        <v>-7.5825484819342474E-3</v>
      </c>
      <c r="F204">
        <f t="shared" si="19"/>
        <v>-5.2770835558705485E-3</v>
      </c>
      <c r="G204">
        <f t="shared" si="17"/>
        <v>-2.6385417779352742E-3</v>
      </c>
      <c r="H204">
        <f t="shared" si="15"/>
        <v>-1.0221090259869522E-2</v>
      </c>
    </row>
    <row r="205" spans="1:8">
      <c r="A205" s="4">
        <v>166.60000600000001</v>
      </c>
      <c r="B205" s="4">
        <v>75.449996999999996</v>
      </c>
      <c r="D205" s="20">
        <f t="shared" si="18"/>
        <v>-2.1084599936763315E-2</v>
      </c>
      <c r="E205" s="20">
        <f t="shared" si="16"/>
        <v>-1.0542299968381658E-2</v>
      </c>
      <c r="F205">
        <f t="shared" si="19"/>
        <v>-1.9861112780348526E-3</v>
      </c>
      <c r="G205">
        <f t="shared" si="17"/>
        <v>-9.9305563901742628E-4</v>
      </c>
      <c r="H205">
        <f t="shared" si="15"/>
        <v>-1.1535355607399083E-2</v>
      </c>
    </row>
    <row r="206" spans="1:8">
      <c r="A206" s="4">
        <v>166.199997</v>
      </c>
      <c r="B206" s="4">
        <v>77.650002000000001</v>
      </c>
      <c r="D206" s="20">
        <f t="shared" si="18"/>
        <v>-2.403901376341386E-3</v>
      </c>
      <c r="E206" s="20">
        <f t="shared" si="16"/>
        <v>-1.201950688170693E-3</v>
      </c>
      <c r="F206">
        <f t="shared" si="19"/>
        <v>2.8741429898870189E-2</v>
      </c>
      <c r="G206">
        <f t="shared" si="17"/>
        <v>1.4370714949435094E-2</v>
      </c>
      <c r="H206">
        <f t="shared" si="15"/>
        <v>1.3168764261264402E-2</v>
      </c>
    </row>
    <row r="207" spans="1:8">
      <c r="A207" s="4">
        <v>165.85000600000001</v>
      </c>
      <c r="B207" s="4">
        <v>75.800003000000004</v>
      </c>
      <c r="D207" s="20">
        <f t="shared" si="18"/>
        <v>-2.1080628004766606E-3</v>
      </c>
      <c r="E207" s="20">
        <f t="shared" si="16"/>
        <v>-1.0540314002383303E-3</v>
      </c>
      <c r="F207">
        <f t="shared" si="19"/>
        <v>-2.4113243125134218E-2</v>
      </c>
      <c r="G207">
        <f t="shared" si="17"/>
        <v>-1.2056621562567109E-2</v>
      </c>
      <c r="H207">
        <f t="shared" si="15"/>
        <v>-1.311065296280544E-2</v>
      </c>
    </row>
    <row r="208" spans="1:8">
      <c r="A208" s="4">
        <v>163.800003</v>
      </c>
      <c r="B208" s="4">
        <v>79.449996999999996</v>
      </c>
      <c r="D208" s="20">
        <f t="shared" si="18"/>
        <v>-1.243761183634224E-2</v>
      </c>
      <c r="E208" s="20">
        <f t="shared" si="16"/>
        <v>-6.2188059181711199E-3</v>
      </c>
      <c r="F208">
        <f t="shared" si="19"/>
        <v>4.7029522996965417E-2</v>
      </c>
      <c r="G208">
        <f t="shared" si="17"/>
        <v>2.3514761498482709E-2</v>
      </c>
      <c r="H208">
        <f t="shared" si="15"/>
        <v>1.7295955580311589E-2</v>
      </c>
    </row>
    <row r="209" spans="1:8">
      <c r="A209" s="4">
        <v>161.75</v>
      </c>
      <c r="B209" s="4">
        <v>78.199996999999996</v>
      </c>
      <c r="D209" s="20">
        <f t="shared" si="18"/>
        <v>-1.2594256352977231E-2</v>
      </c>
      <c r="E209" s="20">
        <f t="shared" si="16"/>
        <v>-6.2971281764886153E-3</v>
      </c>
      <c r="F209">
        <f t="shared" si="19"/>
        <v>-1.5858246035033694E-2</v>
      </c>
      <c r="G209">
        <f t="shared" si="17"/>
        <v>-7.9291230175168471E-3</v>
      </c>
      <c r="H209">
        <f t="shared" si="15"/>
        <v>-1.4226251194005463E-2</v>
      </c>
    </row>
    <row r="210" spans="1:8">
      <c r="A210" s="4">
        <v>165.5</v>
      </c>
      <c r="B210" s="4">
        <v>77.25</v>
      </c>
      <c r="D210" s="20">
        <f t="shared" si="18"/>
        <v>2.2919261436107709E-2</v>
      </c>
      <c r="E210" s="20">
        <f t="shared" si="16"/>
        <v>1.1459630718053854E-2</v>
      </c>
      <c r="F210">
        <f t="shared" si="19"/>
        <v>-1.2222693410238423E-2</v>
      </c>
      <c r="G210">
        <f t="shared" si="17"/>
        <v>-6.1113467051192114E-3</v>
      </c>
      <c r="H210">
        <f t="shared" si="15"/>
        <v>5.348284012934643E-3</v>
      </c>
    </row>
    <row r="211" spans="1:8">
      <c r="A211" s="4">
        <v>163.5</v>
      </c>
      <c r="B211" s="4">
        <v>77</v>
      </c>
      <c r="D211" s="20">
        <f t="shared" si="18"/>
        <v>-1.2158204479809519E-2</v>
      </c>
      <c r="E211" s="20">
        <f t="shared" si="16"/>
        <v>-6.0791022399047595E-3</v>
      </c>
      <c r="F211">
        <f t="shared" si="19"/>
        <v>-3.2414939241709557E-3</v>
      </c>
      <c r="G211">
        <f t="shared" si="17"/>
        <v>-1.6207469620854779E-3</v>
      </c>
      <c r="H211">
        <f t="shared" si="15"/>
        <v>-7.699849201990237E-3</v>
      </c>
    </row>
    <row r="212" spans="1:8">
      <c r="A212" s="4">
        <v>159.35000600000001</v>
      </c>
      <c r="B212" s="4">
        <v>75.099997999999999</v>
      </c>
      <c r="D212" s="20">
        <f t="shared" si="18"/>
        <v>-2.5709911820998122E-2</v>
      </c>
      <c r="E212" s="20">
        <f t="shared" si="16"/>
        <v>-1.2854955910499061E-2</v>
      </c>
      <c r="F212">
        <f t="shared" si="19"/>
        <v>-2.4984889714753621E-2</v>
      </c>
      <c r="G212">
        <f t="shared" si="17"/>
        <v>-1.249244485737681E-2</v>
      </c>
      <c r="H212">
        <f t="shared" si="15"/>
        <v>-2.5347400767875873E-2</v>
      </c>
    </row>
    <row r="213" spans="1:8">
      <c r="A213" s="4">
        <v>160.300003</v>
      </c>
      <c r="B213" s="4">
        <v>74.650002000000001</v>
      </c>
      <c r="D213" s="20">
        <f t="shared" si="18"/>
        <v>5.9439998141067787E-3</v>
      </c>
      <c r="E213" s="20">
        <f t="shared" si="16"/>
        <v>2.9719999070533893E-3</v>
      </c>
      <c r="F213">
        <f t="shared" si="19"/>
        <v>-6.0099813620366621E-3</v>
      </c>
      <c r="G213">
        <f t="shared" si="17"/>
        <v>-3.0049906810183311E-3</v>
      </c>
      <c r="H213">
        <f t="shared" si="15"/>
        <v>-3.2990773964941718E-5</v>
      </c>
    </row>
    <row r="214" spans="1:8">
      <c r="A214" s="4">
        <v>158.35000600000001</v>
      </c>
      <c r="B214" s="4">
        <v>76</v>
      </c>
      <c r="D214" s="20">
        <f t="shared" si="18"/>
        <v>-1.2239267455020133E-2</v>
      </c>
      <c r="E214" s="20">
        <f t="shared" si="16"/>
        <v>-6.1196337275100663E-3</v>
      </c>
      <c r="F214">
        <f t="shared" si="19"/>
        <v>1.7922789509437383E-2</v>
      </c>
      <c r="G214">
        <f t="shared" si="17"/>
        <v>8.9613947547186913E-3</v>
      </c>
      <c r="H214">
        <f t="shared" si="15"/>
        <v>2.841761027208625E-3</v>
      </c>
    </row>
    <row r="215" spans="1:8">
      <c r="A215" s="4">
        <v>162.949997</v>
      </c>
      <c r="B215" s="4">
        <v>74</v>
      </c>
      <c r="D215" s="20">
        <f t="shared" si="18"/>
        <v>2.8635575997618398E-2</v>
      </c>
      <c r="E215" s="20">
        <f t="shared" si="16"/>
        <v>1.4317787998809199E-2</v>
      </c>
      <c r="F215">
        <f t="shared" si="19"/>
        <v>-2.6668247082161294E-2</v>
      </c>
      <c r="G215">
        <f t="shared" si="17"/>
        <v>-1.3334123541080647E-2</v>
      </c>
      <c r="H215">
        <f t="shared" si="15"/>
        <v>9.8366445772855166E-4</v>
      </c>
    </row>
    <row r="216" spans="1:8">
      <c r="A216" s="4">
        <v>163.949997</v>
      </c>
      <c r="B216" s="4">
        <v>73.349997999999999</v>
      </c>
      <c r="D216" s="20">
        <f t="shared" si="18"/>
        <v>6.1180981193804827E-3</v>
      </c>
      <c r="E216" s="20">
        <f t="shared" si="16"/>
        <v>3.0590490596902413E-3</v>
      </c>
      <c r="F216">
        <f t="shared" si="19"/>
        <v>-8.8226158817097354E-3</v>
      </c>
      <c r="G216">
        <f t="shared" si="17"/>
        <v>-4.4113079408548677E-3</v>
      </c>
      <c r="H216">
        <f t="shared" si="15"/>
        <v>-1.3522588811646264E-3</v>
      </c>
    </row>
    <row r="217" spans="1:8">
      <c r="A217" s="4">
        <v>163.60000600000001</v>
      </c>
      <c r="B217" s="4">
        <v>73.449996999999996</v>
      </c>
      <c r="D217" s="20">
        <f t="shared" si="18"/>
        <v>-2.1370241489327736E-3</v>
      </c>
      <c r="E217" s="20">
        <f t="shared" si="16"/>
        <v>-1.0685120744663868E-3</v>
      </c>
      <c r="F217">
        <f t="shared" si="19"/>
        <v>1.3623844533137402E-3</v>
      </c>
      <c r="G217">
        <f t="shared" si="17"/>
        <v>6.8119222665687009E-4</v>
      </c>
      <c r="H217">
        <f t="shared" si="15"/>
        <v>-3.8731984780951672E-4</v>
      </c>
    </row>
    <row r="218" spans="1:8">
      <c r="A218" s="4">
        <v>156.85000600000001</v>
      </c>
      <c r="B218" s="4">
        <v>73.300003000000004</v>
      </c>
      <c r="D218" s="20">
        <f t="shared" si="18"/>
        <v>-4.2134487953668164E-2</v>
      </c>
      <c r="E218" s="20">
        <f t="shared" si="16"/>
        <v>-2.1067243976834082E-2</v>
      </c>
      <c r="F218">
        <f t="shared" si="19"/>
        <v>-2.0442119554743374E-3</v>
      </c>
      <c r="G218">
        <f t="shared" si="17"/>
        <v>-1.0221059777371687E-3</v>
      </c>
      <c r="H218">
        <f t="shared" si="15"/>
        <v>-2.208934995457125E-2</v>
      </c>
    </row>
    <row r="219" spans="1:8">
      <c r="A219" s="4">
        <v>151.85000600000001</v>
      </c>
      <c r="B219" s="4">
        <v>71.949996999999996</v>
      </c>
      <c r="D219" s="20">
        <f t="shared" si="18"/>
        <v>-3.2396741885360555E-2</v>
      </c>
      <c r="E219" s="20">
        <f t="shared" si="16"/>
        <v>-1.6198370942680278E-2</v>
      </c>
      <c r="F219">
        <f t="shared" si="19"/>
        <v>-1.8589258182545542E-2</v>
      </c>
      <c r="G219">
        <f t="shared" si="17"/>
        <v>-9.294629091272771E-3</v>
      </c>
      <c r="H219">
        <f t="shared" si="15"/>
        <v>-2.549300003395305E-2</v>
      </c>
    </row>
    <row r="220" spans="1:8">
      <c r="A220" s="4">
        <v>153.60000600000001</v>
      </c>
      <c r="B220" s="4">
        <v>71.599997999999999</v>
      </c>
      <c r="D220" s="20">
        <f t="shared" si="18"/>
        <v>1.1458628771637119E-2</v>
      </c>
      <c r="E220" s="20">
        <f t="shared" si="16"/>
        <v>5.7293143858185595E-3</v>
      </c>
      <c r="F220">
        <f t="shared" si="19"/>
        <v>-4.8763456041152516E-3</v>
      </c>
      <c r="G220">
        <f t="shared" si="17"/>
        <v>-2.4381728020576258E-3</v>
      </c>
      <c r="H220">
        <f t="shared" si="15"/>
        <v>3.2911415837609337E-3</v>
      </c>
    </row>
    <row r="221" spans="1:8">
      <c r="A221" s="4">
        <v>154.800003</v>
      </c>
      <c r="B221" s="4">
        <v>71.550003000000004</v>
      </c>
      <c r="D221" s="20">
        <f t="shared" si="18"/>
        <v>7.7821207594005442E-3</v>
      </c>
      <c r="E221" s="20">
        <f t="shared" si="16"/>
        <v>3.8910603797002721E-3</v>
      </c>
      <c r="F221">
        <f t="shared" si="19"/>
        <v>-6.9849810245835222E-4</v>
      </c>
      <c r="G221">
        <f t="shared" si="17"/>
        <v>-3.4924905122917611E-4</v>
      </c>
      <c r="H221">
        <f t="shared" si="15"/>
        <v>3.541811328471096E-3</v>
      </c>
    </row>
    <row r="222" spans="1:8">
      <c r="A222" s="4">
        <v>154.199997</v>
      </c>
      <c r="B222" s="4">
        <v>71.25</v>
      </c>
      <c r="D222" s="20">
        <f t="shared" si="18"/>
        <v>-3.8835388614955639E-3</v>
      </c>
      <c r="E222" s="20">
        <f t="shared" si="16"/>
        <v>-1.9417694307477819E-3</v>
      </c>
      <c r="F222">
        <f t="shared" si="19"/>
        <v>-4.2017287824203976E-3</v>
      </c>
      <c r="G222">
        <f t="shared" si="17"/>
        <v>-2.1008643912101988E-3</v>
      </c>
      <c r="H222">
        <f t="shared" si="15"/>
        <v>-4.0426338219579812E-3</v>
      </c>
    </row>
    <row r="223" spans="1:8">
      <c r="A223" s="4">
        <v>152.85000600000001</v>
      </c>
      <c r="B223" s="4">
        <v>70.900002000000001</v>
      </c>
      <c r="D223" s="20">
        <f t="shared" si="18"/>
        <v>-8.79335408296247E-3</v>
      </c>
      <c r="E223" s="20">
        <f t="shared" si="16"/>
        <v>-4.396677041481235E-3</v>
      </c>
      <c r="F223">
        <f t="shared" si="19"/>
        <v>-4.9243574019337379E-3</v>
      </c>
      <c r="G223">
        <f t="shared" si="17"/>
        <v>-2.4621787009668689E-3</v>
      </c>
      <c r="H223">
        <f t="shared" si="15"/>
        <v>-6.8588557424481035E-3</v>
      </c>
    </row>
    <row r="224" spans="1:8">
      <c r="A224" s="4">
        <v>155.550003</v>
      </c>
      <c r="B224" s="4">
        <v>73.199996999999996</v>
      </c>
      <c r="D224" s="20">
        <f t="shared" si="18"/>
        <v>1.7510155039035444E-2</v>
      </c>
      <c r="E224" s="20">
        <f t="shared" si="16"/>
        <v>8.7550775195177222E-3</v>
      </c>
      <c r="F224">
        <f t="shared" si="19"/>
        <v>3.1924918236832314E-2</v>
      </c>
      <c r="G224">
        <f t="shared" si="17"/>
        <v>1.5962459118416157E-2</v>
      </c>
      <c r="H224">
        <f t="shared" si="15"/>
        <v>2.4717536637933878E-2</v>
      </c>
    </row>
    <row r="225" spans="1:8">
      <c r="A225" s="4">
        <v>158.14999399999999</v>
      </c>
      <c r="B225" s="4">
        <v>75.5</v>
      </c>
      <c r="D225" s="20">
        <f t="shared" si="18"/>
        <v>1.6576669182942289E-2</v>
      </c>
      <c r="E225" s="20">
        <f t="shared" si="16"/>
        <v>8.2883345914711443E-3</v>
      </c>
      <c r="F225">
        <f t="shared" si="19"/>
        <v>3.0937276271320605E-2</v>
      </c>
      <c r="G225">
        <f t="shared" si="17"/>
        <v>1.5468638135660302E-2</v>
      </c>
      <c r="H225">
        <f t="shared" si="15"/>
        <v>2.3756972727131447E-2</v>
      </c>
    </row>
    <row r="226" spans="1:8">
      <c r="A226" s="4">
        <v>158.699997</v>
      </c>
      <c r="B226" s="4">
        <v>75.699996999999996</v>
      </c>
      <c r="D226" s="20">
        <f t="shared" si="18"/>
        <v>3.471696815780335E-3</v>
      </c>
      <c r="E226" s="20">
        <f t="shared" si="16"/>
        <v>1.7358484078901675E-3</v>
      </c>
      <c r="F226">
        <f t="shared" si="19"/>
        <v>2.6454645583044042E-3</v>
      </c>
      <c r="G226">
        <f t="shared" si="17"/>
        <v>1.3227322791522021E-3</v>
      </c>
      <c r="H226">
        <f t="shared" si="15"/>
        <v>3.0585806870423696E-3</v>
      </c>
    </row>
    <row r="227" spans="1:8">
      <c r="A227" s="4">
        <v>156.85000600000001</v>
      </c>
      <c r="B227" s="4">
        <v>74.300003000000004</v>
      </c>
      <c r="D227" s="20">
        <f t="shared" si="18"/>
        <v>-1.1725635738976945E-2</v>
      </c>
      <c r="E227" s="20">
        <f t="shared" si="16"/>
        <v>-5.8628178694884727E-3</v>
      </c>
      <c r="F227">
        <f t="shared" si="19"/>
        <v>-1.8667128712720086E-2</v>
      </c>
      <c r="G227">
        <f t="shared" si="17"/>
        <v>-9.333564356360043E-3</v>
      </c>
      <c r="H227">
        <f t="shared" si="15"/>
        <v>-1.5196382225848515E-2</v>
      </c>
    </row>
    <row r="228" spans="1:8">
      <c r="A228" s="4">
        <v>155.60000600000001</v>
      </c>
      <c r="B228" s="4">
        <v>76</v>
      </c>
      <c r="D228" s="20">
        <f t="shared" si="18"/>
        <v>-8.0013225850926479E-3</v>
      </c>
      <c r="E228" s="20">
        <f t="shared" si="16"/>
        <v>-4.0006612925463239E-3</v>
      </c>
      <c r="F228">
        <f t="shared" si="19"/>
        <v>2.2622348185767846E-2</v>
      </c>
      <c r="G228">
        <f t="shared" si="17"/>
        <v>1.1311174092883923E-2</v>
      </c>
      <c r="H228">
        <f t="shared" si="15"/>
        <v>7.3105128003375991E-3</v>
      </c>
    </row>
    <row r="229" spans="1:8">
      <c r="A229" s="4">
        <v>162.25</v>
      </c>
      <c r="B229" s="4">
        <v>74.349997999999999</v>
      </c>
      <c r="D229" s="20">
        <f t="shared" si="18"/>
        <v>4.1849705279497537E-2</v>
      </c>
      <c r="E229" s="20">
        <f t="shared" si="16"/>
        <v>2.0924852639748769E-2</v>
      </c>
      <c r="F229">
        <f t="shared" si="19"/>
        <v>-2.1949694279965615E-2</v>
      </c>
      <c r="G229">
        <f t="shared" si="17"/>
        <v>-1.0974847139982808E-2</v>
      </c>
      <c r="H229">
        <f t="shared" si="15"/>
        <v>9.9500054997659609E-3</v>
      </c>
    </row>
    <row r="230" spans="1:8">
      <c r="A230" s="4">
        <v>159.699997</v>
      </c>
      <c r="B230" s="4">
        <v>79.400002000000001</v>
      </c>
      <c r="D230" s="20">
        <f t="shared" si="18"/>
        <v>-1.5841319148455171E-2</v>
      </c>
      <c r="E230" s="20">
        <f t="shared" si="16"/>
        <v>-7.9206595742275857E-3</v>
      </c>
      <c r="F230">
        <f t="shared" si="19"/>
        <v>6.5714747435641138E-2</v>
      </c>
      <c r="G230">
        <f t="shared" si="17"/>
        <v>3.2857373717820569E-2</v>
      </c>
      <c r="H230">
        <f t="shared" si="15"/>
        <v>2.4936714143592983E-2</v>
      </c>
    </row>
    <row r="231" spans="1:8">
      <c r="A231" s="4">
        <v>159.25</v>
      </c>
      <c r="B231" s="4">
        <v>79.349997999999999</v>
      </c>
      <c r="D231" s="20">
        <f t="shared" si="18"/>
        <v>-2.8217419834714774E-3</v>
      </c>
      <c r="E231" s="20">
        <f t="shared" si="16"/>
        <v>-1.4108709917357387E-3</v>
      </c>
      <c r="F231">
        <f t="shared" si="19"/>
        <v>-6.2997167437774657E-4</v>
      </c>
      <c r="G231">
        <f t="shared" si="17"/>
        <v>-3.1498583718887329E-4</v>
      </c>
      <c r="H231">
        <f t="shared" si="15"/>
        <v>-1.7258568289246121E-3</v>
      </c>
    </row>
    <row r="232" spans="1:8">
      <c r="A232" s="4">
        <v>157</v>
      </c>
      <c r="B232" s="4">
        <v>78.599997999999999</v>
      </c>
      <c r="D232" s="20">
        <f t="shared" si="18"/>
        <v>-1.4229489103964651E-2</v>
      </c>
      <c r="E232" s="20">
        <f t="shared" si="16"/>
        <v>-7.1147445519823254E-3</v>
      </c>
      <c r="F232">
        <f t="shared" si="19"/>
        <v>-9.4967477777609371E-3</v>
      </c>
      <c r="G232">
        <f t="shared" si="17"/>
        <v>-4.7483738888804685E-3</v>
      </c>
      <c r="H232">
        <f t="shared" si="15"/>
        <v>-1.1863118440862793E-2</v>
      </c>
    </row>
    <row r="233" spans="1:8">
      <c r="A233" s="4">
        <v>153.699997</v>
      </c>
      <c r="B233" s="4">
        <v>80.099997999999999</v>
      </c>
      <c r="D233" s="20">
        <f t="shared" si="18"/>
        <v>-2.1243174322300717E-2</v>
      </c>
      <c r="E233" s="20">
        <f t="shared" si="16"/>
        <v>-1.0621587161150359E-2</v>
      </c>
      <c r="F233">
        <f t="shared" si="19"/>
        <v>1.8904155115656192E-2</v>
      </c>
      <c r="G233">
        <f t="shared" si="17"/>
        <v>9.4520775578280959E-3</v>
      </c>
      <c r="H233">
        <f t="shared" si="15"/>
        <v>-1.1695096033222628E-3</v>
      </c>
    </row>
    <row r="234" spans="1:8">
      <c r="A234" s="4">
        <v>147.699997</v>
      </c>
      <c r="B234" s="4">
        <v>85.150002000000001</v>
      </c>
      <c r="D234" s="20">
        <f t="shared" si="18"/>
        <v>-3.9819461800115571E-2</v>
      </c>
      <c r="E234" s="20">
        <f t="shared" si="16"/>
        <v>-1.9909730900057786E-2</v>
      </c>
      <c r="F234">
        <f t="shared" si="19"/>
        <v>6.1138601491135279E-2</v>
      </c>
      <c r="G234">
        <f t="shared" si="17"/>
        <v>3.056930074556764E-2</v>
      </c>
      <c r="H234">
        <f t="shared" si="15"/>
        <v>1.0659569845509854E-2</v>
      </c>
    </row>
    <row r="235" spans="1:8">
      <c r="A235" s="4">
        <v>155.85000600000001</v>
      </c>
      <c r="B235" s="4">
        <v>87.300003000000004</v>
      </c>
      <c r="D235" s="20">
        <f t="shared" si="18"/>
        <v>5.3710875486009856E-2</v>
      </c>
      <c r="E235" s="20">
        <f t="shared" si="16"/>
        <v>2.6855437743004928E-2</v>
      </c>
      <c r="F235">
        <f t="shared" si="19"/>
        <v>2.4936066613157715E-2</v>
      </c>
      <c r="G235">
        <f t="shared" si="17"/>
        <v>1.2468033306578858E-2</v>
      </c>
      <c r="H235">
        <f t="shared" si="15"/>
        <v>3.9323471049583787E-2</v>
      </c>
    </row>
    <row r="236" spans="1:8">
      <c r="A236" s="4">
        <v>156</v>
      </c>
      <c r="B236" s="4">
        <v>83.400002000000001</v>
      </c>
      <c r="D236" s="20">
        <f t="shared" si="18"/>
        <v>9.6196253763530955E-4</v>
      </c>
      <c r="E236" s="20">
        <f t="shared" si="16"/>
        <v>4.8098126881765478E-4</v>
      </c>
      <c r="F236">
        <f t="shared" si="19"/>
        <v>-4.5702163864300982E-2</v>
      </c>
      <c r="G236">
        <f t="shared" si="17"/>
        <v>-2.2851081932150491E-2</v>
      </c>
      <c r="H236">
        <f t="shared" si="15"/>
        <v>-2.2370100663332837E-2</v>
      </c>
    </row>
    <row r="237" spans="1:8">
      <c r="A237" s="4">
        <v>152.25</v>
      </c>
      <c r="B237" s="4">
        <v>79.400002000000001</v>
      </c>
      <c r="D237" s="20">
        <f t="shared" si="18"/>
        <v>-2.4332100659530669E-2</v>
      </c>
      <c r="E237" s="20">
        <f t="shared" si="16"/>
        <v>-1.2166050329765334E-2</v>
      </c>
      <c r="F237">
        <f t="shared" si="19"/>
        <v>-4.914993990350959E-2</v>
      </c>
      <c r="G237">
        <f t="shared" si="17"/>
        <v>-2.4574969951754795E-2</v>
      </c>
      <c r="H237">
        <f t="shared" si="15"/>
        <v>-3.6741020281520126E-2</v>
      </c>
    </row>
    <row r="238" spans="1:8">
      <c r="A238" s="4">
        <v>146.050003</v>
      </c>
      <c r="B238" s="4">
        <v>73</v>
      </c>
      <c r="D238" s="20">
        <f t="shared" si="18"/>
        <v>-4.1574857215346005E-2</v>
      </c>
      <c r="E238" s="20">
        <f t="shared" si="16"/>
        <v>-2.0787428607673002E-2</v>
      </c>
      <c r="F238">
        <f t="shared" si="19"/>
        <v>-8.4038952293615438E-2</v>
      </c>
      <c r="G238">
        <f t="shared" si="17"/>
        <v>-4.2019476146807719E-2</v>
      </c>
      <c r="H238">
        <f t="shared" si="15"/>
        <v>-6.2806904754480725E-2</v>
      </c>
    </row>
    <row r="239" spans="1:8">
      <c r="A239" s="4">
        <v>147.75</v>
      </c>
      <c r="B239" s="4">
        <v>73.25</v>
      </c>
      <c r="D239" s="20">
        <f t="shared" si="18"/>
        <v>1.1572606911547156E-2</v>
      </c>
      <c r="E239" s="20">
        <f t="shared" si="16"/>
        <v>5.7863034557735782E-3</v>
      </c>
      <c r="F239">
        <f t="shared" si="19"/>
        <v>3.4188067487854611E-3</v>
      </c>
      <c r="G239">
        <f t="shared" si="17"/>
        <v>1.7094033743927305E-3</v>
      </c>
      <c r="H239">
        <f t="shared" si="15"/>
        <v>7.4957068301663085E-3</v>
      </c>
    </row>
    <row r="240" spans="1:8">
      <c r="A240" s="4">
        <v>143.64999399999999</v>
      </c>
      <c r="B240" s="4">
        <v>72.150002000000001</v>
      </c>
      <c r="D240" s="20">
        <f t="shared" si="18"/>
        <v>-2.8141912629096509E-2</v>
      </c>
      <c r="E240" s="20">
        <f t="shared" si="16"/>
        <v>-1.4070956314548255E-2</v>
      </c>
      <c r="F240">
        <f t="shared" si="19"/>
        <v>-1.5130934957269505E-2</v>
      </c>
      <c r="G240">
        <f t="shared" si="17"/>
        <v>-7.5654674786347527E-3</v>
      </c>
      <c r="H240">
        <f t="shared" si="15"/>
        <v>-2.1636423793183007E-2</v>
      </c>
    </row>
    <row r="241" spans="1:8">
      <c r="A241" s="4">
        <v>144.64999399999999</v>
      </c>
      <c r="B241" s="4">
        <v>72.400002000000001</v>
      </c>
      <c r="D241" s="20">
        <f t="shared" si="18"/>
        <v>6.9372462855990689E-3</v>
      </c>
      <c r="E241" s="20">
        <f t="shared" si="16"/>
        <v>3.4686231427995345E-3</v>
      </c>
      <c r="F241">
        <f t="shared" si="19"/>
        <v>3.4590140760723926E-3</v>
      </c>
      <c r="G241">
        <f t="shared" si="17"/>
        <v>1.7295070380361963E-3</v>
      </c>
      <c r="H241">
        <f t="shared" si="15"/>
        <v>5.1981301808357305E-3</v>
      </c>
    </row>
    <row r="242" spans="1:8">
      <c r="A242" s="4">
        <v>146.85000600000001</v>
      </c>
      <c r="B242" s="4">
        <v>72.25</v>
      </c>
      <c r="D242" s="20">
        <f t="shared" si="18"/>
        <v>1.5094708559936613E-2</v>
      </c>
      <c r="E242" s="20">
        <f t="shared" si="16"/>
        <v>7.5473542799683064E-3</v>
      </c>
      <c r="F242">
        <f t="shared" si="19"/>
        <v>-2.0740000234381693E-3</v>
      </c>
      <c r="G242">
        <f t="shared" si="17"/>
        <v>-1.0370000117190846E-3</v>
      </c>
      <c r="H242">
        <f t="shared" si="15"/>
        <v>6.5103542682492218E-3</v>
      </c>
    </row>
    <row r="243" spans="1:8">
      <c r="A243" s="4">
        <v>145.85000600000001</v>
      </c>
      <c r="B243" s="4">
        <v>71.699996999999996</v>
      </c>
      <c r="D243" s="20">
        <f t="shared" si="18"/>
        <v>-6.8329610507614595E-3</v>
      </c>
      <c r="E243" s="20">
        <f t="shared" si="16"/>
        <v>-3.4164805253807298E-3</v>
      </c>
      <c r="F243">
        <f t="shared" si="19"/>
        <v>-7.6416212279720288E-3</v>
      </c>
      <c r="G243">
        <f t="shared" si="17"/>
        <v>-3.8208106139860144E-3</v>
      </c>
      <c r="H243">
        <f t="shared" si="15"/>
        <v>-7.2372911393667437E-3</v>
      </c>
    </row>
    <row r="244" spans="1:8">
      <c r="A244" s="4">
        <v>146.25</v>
      </c>
      <c r="B244" s="4">
        <v>70.349997999999999</v>
      </c>
      <c r="D244" s="20">
        <f t="shared" si="18"/>
        <v>2.7387486600806226E-3</v>
      </c>
      <c r="E244" s="20">
        <f t="shared" si="16"/>
        <v>1.3693743300403113E-3</v>
      </c>
      <c r="F244">
        <f t="shared" si="19"/>
        <v>-1.9007950633454018E-2</v>
      </c>
      <c r="G244">
        <f t="shared" si="17"/>
        <v>-9.5039753167270088E-3</v>
      </c>
      <c r="H244">
        <f t="shared" si="15"/>
        <v>-8.1346009866866981E-3</v>
      </c>
    </row>
    <row r="245" spans="1:8">
      <c r="A245" s="4">
        <v>150.35000600000001</v>
      </c>
      <c r="B245" s="4">
        <v>69.300003000000004</v>
      </c>
      <c r="D245" s="20">
        <f t="shared" si="18"/>
        <v>2.7648463229455494E-2</v>
      </c>
      <c r="E245" s="20">
        <f t="shared" si="16"/>
        <v>1.3824231614727747E-2</v>
      </c>
      <c r="F245">
        <f t="shared" si="19"/>
        <v>-1.5037805645215556E-2</v>
      </c>
      <c r="G245">
        <f t="shared" si="17"/>
        <v>-7.518902822607778E-3</v>
      </c>
      <c r="H245">
        <f t="shared" si="15"/>
        <v>6.3053287921199692E-3</v>
      </c>
    </row>
    <row r="246" spans="1:8">
      <c r="A246" s="4">
        <v>149.89999399999999</v>
      </c>
      <c r="B246" s="4">
        <v>71.650002000000001</v>
      </c>
      <c r="D246" s="20">
        <f t="shared" si="18"/>
        <v>-2.9975842595545924E-3</v>
      </c>
      <c r="E246" s="20">
        <f t="shared" si="16"/>
        <v>-1.4987921297772962E-3</v>
      </c>
      <c r="F246">
        <f t="shared" si="19"/>
        <v>3.3348232701748769E-2</v>
      </c>
      <c r="G246">
        <f t="shared" si="17"/>
        <v>1.6674116350874384E-2</v>
      </c>
      <c r="H246">
        <f t="shared" si="15"/>
        <v>1.5175324221097089E-2</v>
      </c>
    </row>
    <row r="247" spans="1:8">
      <c r="A247" s="4">
        <v>148</v>
      </c>
      <c r="B247" s="4">
        <v>70.75</v>
      </c>
      <c r="D247" s="20">
        <f t="shared" si="18"/>
        <v>-1.2756091317751661E-2</v>
      </c>
      <c r="E247" s="20">
        <f t="shared" si="16"/>
        <v>-6.3780456588758304E-3</v>
      </c>
      <c r="F247">
        <f t="shared" si="19"/>
        <v>-1.264064566430176E-2</v>
      </c>
      <c r="G247">
        <f t="shared" si="17"/>
        <v>-6.3203228321508801E-3</v>
      </c>
      <c r="H247">
        <f t="shared" si="15"/>
        <v>-1.269836849102671E-2</v>
      </c>
    </row>
  </sheetData>
  <mergeCells count="1">
    <mergeCell ref="J11:K13"/>
  </mergeCells>
  <pageMargins left="0.7" right="0.7" top="0.75" bottom="0.75" header="0.3" footer="0.3"/>
  <ignoredErrors>
    <ignoredError sqref="F3:F77"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1"/>
  <sheetViews>
    <sheetView zoomScale="68" zoomScaleNormal="116" workbookViewId="0">
      <selection activeCell="J11" sqref="J11:K15"/>
    </sheetView>
  </sheetViews>
  <sheetFormatPr defaultColWidth="9" defaultRowHeight="14.5"/>
  <cols>
    <col min="1" max="1" width="10.54296875" customWidth="1"/>
    <col min="2" max="3" width="11.81640625" customWidth="1"/>
    <col min="4" max="4" width="26.26953125" customWidth="1"/>
    <col min="5" max="5" width="16.453125" customWidth="1"/>
    <col min="6" max="6" width="26.81640625" customWidth="1"/>
    <col min="7" max="7" width="18.81640625" customWidth="1"/>
    <col min="8" max="8" width="25.26953125" customWidth="1"/>
    <col min="10" max="10" width="19.1796875" customWidth="1"/>
    <col min="11" max="11" width="12.81640625"/>
  </cols>
  <sheetData>
    <row r="1" spans="1:11" ht="19" thickBot="1">
      <c r="A1" s="1" t="s">
        <v>42</v>
      </c>
      <c r="B1" s="2" t="s">
        <v>54</v>
      </c>
      <c r="C1" s="80">
        <v>0.5</v>
      </c>
      <c r="D1" s="3" t="s">
        <v>44</v>
      </c>
      <c r="E1" s="3" t="s">
        <v>45</v>
      </c>
      <c r="F1" s="3" t="s">
        <v>53</v>
      </c>
      <c r="G1" s="3" t="s">
        <v>47</v>
      </c>
      <c r="H1" s="3" t="s">
        <v>48</v>
      </c>
    </row>
    <row r="2" spans="1:11" ht="15" thickBot="1">
      <c r="A2" s="4">
        <v>1388</v>
      </c>
      <c r="B2" s="5">
        <v>107.900002</v>
      </c>
      <c r="C2" s="72"/>
      <c r="D2" s="6">
        <v>0</v>
      </c>
      <c r="E2" s="7">
        <f>D2*$C$1</f>
        <v>0</v>
      </c>
      <c r="F2" s="8">
        <v>0</v>
      </c>
      <c r="G2" s="6">
        <f>F2*$C$1</f>
        <v>0</v>
      </c>
      <c r="H2" s="9">
        <f t="shared" ref="H2:H65" si="0">E2+G2</f>
        <v>0</v>
      </c>
    </row>
    <row r="3" spans="1:11" ht="15" thickBot="1">
      <c r="A3" s="4">
        <v>1394.9499510000001</v>
      </c>
      <c r="B3" s="5">
        <v>105.25</v>
      </c>
      <c r="C3" s="72"/>
      <c r="D3" s="6">
        <f>LN(A3/A2)</f>
        <v>4.9946751257513187E-3</v>
      </c>
      <c r="E3" s="7">
        <f t="shared" ref="E3:E66" si="1">D3*$C$1</f>
        <v>2.4973375628756594E-3</v>
      </c>
      <c r="F3" s="8">
        <f>LN(B3/B2)</f>
        <v>-2.486641823727918E-2</v>
      </c>
      <c r="G3" s="6">
        <f t="shared" ref="G3:G66" si="2">F3*$C$1</f>
        <v>-1.243320911863959E-2</v>
      </c>
      <c r="H3" s="9">
        <f t="shared" si="0"/>
        <v>-9.9358715557639303E-3</v>
      </c>
      <c r="J3" s="10" t="s">
        <v>55</v>
      </c>
      <c r="K3" s="11">
        <f>AVERAGE(H:H)</f>
        <v>-6.6251326344859236E-4</v>
      </c>
    </row>
    <row r="4" spans="1:11" ht="15" thickBot="1">
      <c r="A4" s="4">
        <v>1416.8000489999999</v>
      </c>
      <c r="B4" s="5">
        <v>107.300003</v>
      </c>
      <c r="C4" s="72"/>
      <c r="D4" s="6">
        <f t="shared" ref="D4:D67" si="3">LN(A4/A3)</f>
        <v>1.5542304861102118E-2</v>
      </c>
      <c r="E4" s="7">
        <f t="shared" si="1"/>
        <v>7.7711524305510591E-3</v>
      </c>
      <c r="F4" s="8">
        <f t="shared" ref="F4:F67" si="4">LN(B4/B3)</f>
        <v>1.9290205033155212E-2</v>
      </c>
      <c r="G4" s="6">
        <f t="shared" si="2"/>
        <v>9.6451025165776062E-3</v>
      </c>
      <c r="H4" s="9">
        <f t="shared" si="0"/>
        <v>1.7416254947128666E-2</v>
      </c>
      <c r="J4" s="12" t="s">
        <v>56</v>
      </c>
      <c r="K4" s="13">
        <f>_xlfn.VAR.S(H:H)</f>
        <v>2.5416132605060555E-4</v>
      </c>
    </row>
    <row r="5" spans="1:11" ht="15" thickBot="1">
      <c r="A5" s="4">
        <v>1445</v>
      </c>
      <c r="B5" s="5">
        <v>106.25</v>
      </c>
      <c r="C5" s="72"/>
      <c r="D5" s="6">
        <f t="shared" si="3"/>
        <v>1.9708479492929174E-2</v>
      </c>
      <c r="E5" s="7">
        <f t="shared" si="1"/>
        <v>9.8542397464645871E-3</v>
      </c>
      <c r="F5" s="8">
        <f t="shared" si="4"/>
        <v>-9.8338697911197082E-3</v>
      </c>
      <c r="G5" s="6">
        <f t="shared" si="2"/>
        <v>-4.9169348955598541E-3</v>
      </c>
      <c r="H5" s="9">
        <f t="shared" si="0"/>
        <v>4.937304850904733E-3</v>
      </c>
      <c r="J5" s="14"/>
      <c r="K5" s="14"/>
    </row>
    <row r="6" spans="1:11" ht="15" thickBot="1">
      <c r="A6" s="4">
        <v>1439.6999510000001</v>
      </c>
      <c r="B6" s="5">
        <v>105</v>
      </c>
      <c r="C6" s="72"/>
      <c r="D6" s="6">
        <f t="shared" si="3"/>
        <v>-3.6745970490919501E-3</v>
      </c>
      <c r="E6" s="7">
        <f t="shared" si="1"/>
        <v>-1.837298524545975E-3</v>
      </c>
      <c r="F6" s="8">
        <f t="shared" si="4"/>
        <v>-1.1834457647002796E-2</v>
      </c>
      <c r="G6" s="6">
        <f t="shared" si="2"/>
        <v>-5.9172288235013982E-3</v>
      </c>
      <c r="H6" s="9">
        <f t="shared" si="0"/>
        <v>-7.7545273480473728E-3</v>
      </c>
      <c r="J6" s="15" t="s">
        <v>57</v>
      </c>
      <c r="K6" s="16">
        <f>CORREL(E:E,G:G)</f>
        <v>0.21229113402187727</v>
      </c>
    </row>
    <row r="7" spans="1:11" ht="15" thickBot="1">
      <c r="A7" s="4">
        <v>1423.849976</v>
      </c>
      <c r="B7" s="5">
        <v>100.75</v>
      </c>
      <c r="C7" s="72"/>
      <c r="D7" s="6">
        <f t="shared" si="3"/>
        <v>-1.1070271008219229E-2</v>
      </c>
      <c r="E7" s="7">
        <f t="shared" si="1"/>
        <v>-5.5351355041096144E-3</v>
      </c>
      <c r="F7" s="8">
        <f t="shared" si="4"/>
        <v>-4.1318149330730976E-2</v>
      </c>
      <c r="G7" s="6">
        <f t="shared" si="2"/>
        <v>-2.0659074665365488E-2</v>
      </c>
      <c r="H7" s="9">
        <f t="shared" si="0"/>
        <v>-2.6194210169475103E-2</v>
      </c>
    </row>
    <row r="8" spans="1:11" ht="15" thickBot="1">
      <c r="A8" s="4">
        <v>1384.8000489999999</v>
      </c>
      <c r="B8" s="5">
        <v>90.199996999999996</v>
      </c>
      <c r="C8" s="72"/>
      <c r="D8" s="6">
        <f t="shared" si="3"/>
        <v>-2.7808693243051592E-2</v>
      </c>
      <c r="E8" s="7">
        <f t="shared" si="1"/>
        <v>-1.3904346621525796E-2</v>
      </c>
      <c r="F8" s="8">
        <f t="shared" si="4"/>
        <v>-0.11061280701763855</v>
      </c>
      <c r="G8" s="6">
        <f t="shared" si="2"/>
        <v>-5.5306403508819275E-2</v>
      </c>
      <c r="H8" s="9">
        <f t="shared" si="0"/>
        <v>-6.921075013034507E-2</v>
      </c>
      <c r="J8" s="17" t="s">
        <v>39</v>
      </c>
      <c r="K8" s="18">
        <f>(K3-0.05)/K4^(0.5)</f>
        <v>-3.1778397755512251</v>
      </c>
    </row>
    <row r="9" spans="1:11" ht="15" thickBot="1">
      <c r="A9" s="4">
        <v>1380.9499510000001</v>
      </c>
      <c r="B9" s="5">
        <v>97.75</v>
      </c>
      <c r="C9" s="72"/>
      <c r="D9" s="6">
        <f t="shared" si="3"/>
        <v>-2.7841276232195367E-3</v>
      </c>
      <c r="E9" s="7">
        <f t="shared" si="1"/>
        <v>-1.3920638116097683E-3</v>
      </c>
      <c r="F9" s="8">
        <f t="shared" si="4"/>
        <v>8.038380505632127E-2</v>
      </c>
      <c r="G9" s="6">
        <f t="shared" si="2"/>
        <v>4.0191902528160635E-2</v>
      </c>
      <c r="H9" s="9">
        <f t="shared" si="0"/>
        <v>3.8799838716550863E-2</v>
      </c>
    </row>
    <row r="10" spans="1:11" ht="15" thickBot="1">
      <c r="A10" s="4">
        <v>1404</v>
      </c>
      <c r="B10" s="5">
        <v>99.449996999999996</v>
      </c>
      <c r="C10" s="72"/>
      <c r="D10" s="6">
        <f t="shared" si="3"/>
        <v>1.6553672962806017E-2</v>
      </c>
      <c r="E10" s="7">
        <f t="shared" si="1"/>
        <v>8.2768364814030087E-3</v>
      </c>
      <c r="F10" s="8">
        <f t="shared" si="4"/>
        <v>1.7241776268593065E-2</v>
      </c>
      <c r="G10" s="6">
        <f t="shared" si="2"/>
        <v>8.6208881342965324E-3</v>
      </c>
      <c r="H10" s="9">
        <f t="shared" si="0"/>
        <v>1.6897724615699543E-2</v>
      </c>
    </row>
    <row r="11" spans="1:11" ht="15" customHeight="1" thickBot="1">
      <c r="A11" s="4">
        <v>1421</v>
      </c>
      <c r="B11" s="5">
        <v>97.5</v>
      </c>
      <c r="C11" s="72"/>
      <c r="D11" s="6">
        <f t="shared" si="3"/>
        <v>1.2035543511344312E-2</v>
      </c>
      <c r="E11" s="7">
        <f t="shared" si="1"/>
        <v>6.0177717556721558E-3</v>
      </c>
      <c r="F11" s="8">
        <f t="shared" si="4"/>
        <v>-1.9802597130266691E-2</v>
      </c>
      <c r="G11" s="6">
        <f t="shared" si="2"/>
        <v>-9.9012985651333457E-3</v>
      </c>
      <c r="H11" s="9">
        <f t="shared" si="0"/>
        <v>-3.8835268094611899E-3</v>
      </c>
      <c r="J11" s="137" t="s">
        <v>58</v>
      </c>
      <c r="K11" s="138"/>
    </row>
    <row r="12" spans="1:11" ht="15" customHeight="1" thickBot="1">
      <c r="A12" s="4">
        <v>1434.75</v>
      </c>
      <c r="B12" s="5">
        <v>97.400002000000001</v>
      </c>
      <c r="C12" s="72"/>
      <c r="D12" s="6">
        <f t="shared" si="3"/>
        <v>9.6297688913712324E-3</v>
      </c>
      <c r="E12" s="7">
        <f t="shared" si="1"/>
        <v>4.8148844456856162E-3</v>
      </c>
      <c r="F12" s="8">
        <f t="shared" si="4"/>
        <v>-1.0261468214313842E-3</v>
      </c>
      <c r="G12" s="6">
        <f t="shared" si="2"/>
        <v>-5.130734107156921E-4</v>
      </c>
      <c r="H12" s="9">
        <f t="shared" si="0"/>
        <v>4.3018110349699237E-3</v>
      </c>
      <c r="J12" s="139"/>
      <c r="K12" s="140"/>
    </row>
    <row r="13" spans="1:11" ht="15" customHeight="1" thickBot="1">
      <c r="A13" s="4">
        <v>1439.900024</v>
      </c>
      <c r="B13" s="5">
        <v>97.449996999999996</v>
      </c>
      <c r="C13" s="72"/>
      <c r="D13" s="6">
        <f t="shared" si="3"/>
        <v>3.5830653935769586E-3</v>
      </c>
      <c r="E13" s="7">
        <f t="shared" si="1"/>
        <v>1.7915326967884793E-3</v>
      </c>
      <c r="F13" s="8">
        <f t="shared" si="4"/>
        <v>5.1316398618125717E-4</v>
      </c>
      <c r="G13" s="6">
        <f t="shared" si="2"/>
        <v>2.5658199309062859E-4</v>
      </c>
      <c r="H13" s="9">
        <f t="shared" si="0"/>
        <v>2.048114689879108E-3</v>
      </c>
      <c r="J13" s="139"/>
      <c r="K13" s="140"/>
    </row>
    <row r="14" spans="1:11" ht="15" customHeight="1" thickBot="1">
      <c r="A14" s="4">
        <v>1444</v>
      </c>
      <c r="B14" s="5">
        <v>96.199996999999996</v>
      </c>
      <c r="C14" s="72"/>
      <c r="D14" s="6">
        <f t="shared" si="3"/>
        <v>2.8433570707227006E-3</v>
      </c>
      <c r="E14" s="7">
        <f t="shared" si="1"/>
        <v>1.4216785353613503E-3</v>
      </c>
      <c r="F14" s="8">
        <f t="shared" si="4"/>
        <v>-1.2910068681922302E-2</v>
      </c>
      <c r="G14" s="6">
        <f t="shared" si="2"/>
        <v>-6.4550343409611509E-3</v>
      </c>
      <c r="H14" s="9">
        <f t="shared" si="0"/>
        <v>-5.0333558055998002E-3</v>
      </c>
      <c r="J14" s="139"/>
      <c r="K14" s="140"/>
    </row>
    <row r="15" spans="1:11" ht="15" customHeight="1" thickBot="1">
      <c r="A15" s="4">
        <v>1443</v>
      </c>
      <c r="B15" s="5">
        <v>95.699996999999996</v>
      </c>
      <c r="C15" s="72"/>
      <c r="D15" s="6">
        <f t="shared" si="3"/>
        <v>-6.9276067890071597E-4</v>
      </c>
      <c r="E15" s="7">
        <f t="shared" si="1"/>
        <v>-3.4638033945035799E-4</v>
      </c>
      <c r="F15" s="8">
        <f t="shared" si="4"/>
        <v>-5.2110593756833816E-3</v>
      </c>
      <c r="G15" s="6">
        <f t="shared" si="2"/>
        <v>-2.6055296878416908E-3</v>
      </c>
      <c r="H15" s="9">
        <f t="shared" si="0"/>
        <v>-2.9519100272920487E-3</v>
      </c>
      <c r="J15" s="141"/>
      <c r="K15" s="142"/>
    </row>
    <row r="16" spans="1:11" ht="15" thickBot="1">
      <c r="A16" s="4">
        <v>1438</v>
      </c>
      <c r="B16" s="5">
        <v>97.199996999999996</v>
      </c>
      <c r="C16" s="72"/>
      <c r="D16" s="6">
        <f t="shared" si="3"/>
        <v>-3.4710204928788554E-3</v>
      </c>
      <c r="E16" s="7">
        <f t="shared" si="1"/>
        <v>-1.7355102464394277E-3</v>
      </c>
      <c r="F16" s="8">
        <f t="shared" si="4"/>
        <v>1.555241349124967E-2</v>
      </c>
      <c r="G16" s="6">
        <f t="shared" si="2"/>
        <v>7.7762067456248352E-3</v>
      </c>
      <c r="H16" s="9">
        <f t="shared" si="0"/>
        <v>6.0406964991854073E-3</v>
      </c>
    </row>
    <row r="17" spans="1:8" ht="15" thickBot="1">
      <c r="A17" s="4">
        <v>1430.75</v>
      </c>
      <c r="B17" s="5">
        <v>95.349997999999999</v>
      </c>
      <c r="C17" s="72"/>
      <c r="D17" s="6">
        <f t="shared" si="3"/>
        <v>-5.0544769917803952E-3</v>
      </c>
      <c r="E17" s="7">
        <f t="shared" si="1"/>
        <v>-2.5272384958901976E-3</v>
      </c>
      <c r="F17" s="8">
        <f t="shared" si="4"/>
        <v>-1.9216369531121488E-2</v>
      </c>
      <c r="G17" s="6">
        <f t="shared" si="2"/>
        <v>-9.6081847655607438E-3</v>
      </c>
      <c r="H17" s="9">
        <f t="shared" si="0"/>
        <v>-1.2135423261450942E-2</v>
      </c>
    </row>
    <row r="18" spans="1:8" ht="15" thickBot="1">
      <c r="A18" s="4">
        <v>1440</v>
      </c>
      <c r="B18" s="5">
        <v>95.5</v>
      </c>
      <c r="C18" s="72"/>
      <c r="D18" s="6">
        <f t="shared" si="3"/>
        <v>6.4443312808346543E-3</v>
      </c>
      <c r="E18" s="7">
        <f t="shared" si="1"/>
        <v>3.2221656404173272E-3</v>
      </c>
      <c r="F18" s="8">
        <f t="shared" si="4"/>
        <v>1.5719364156106131E-3</v>
      </c>
      <c r="G18" s="6">
        <f t="shared" si="2"/>
        <v>7.8596820780530655E-4</v>
      </c>
      <c r="H18" s="9">
        <f t="shared" si="0"/>
        <v>4.0081338482226333E-3</v>
      </c>
    </row>
    <row r="19" spans="1:8" ht="15" thickBot="1">
      <c r="A19" s="4">
        <v>1432.599976</v>
      </c>
      <c r="B19" s="5">
        <v>95.099997999999999</v>
      </c>
      <c r="C19" s="72"/>
      <c r="D19" s="6">
        <f t="shared" si="3"/>
        <v>-5.1521551424528944E-3</v>
      </c>
      <c r="E19" s="7">
        <f t="shared" si="1"/>
        <v>-2.5760775712264472E-3</v>
      </c>
      <c r="F19" s="8">
        <f t="shared" si="4"/>
        <v>-4.1972989658343477E-3</v>
      </c>
      <c r="G19" s="6">
        <f t="shared" si="2"/>
        <v>-2.0986494829171739E-3</v>
      </c>
      <c r="H19" s="9">
        <f t="shared" si="0"/>
        <v>-4.6747270541436211E-3</v>
      </c>
    </row>
    <row r="20" spans="1:8" ht="15" thickBot="1">
      <c r="A20" s="4">
        <v>1442</v>
      </c>
      <c r="B20" s="5">
        <v>94.949996999999996</v>
      </c>
      <c r="C20" s="72"/>
      <c r="D20" s="6">
        <f t="shared" si="3"/>
        <v>6.5400804173008633E-3</v>
      </c>
      <c r="E20" s="7">
        <f t="shared" si="1"/>
        <v>3.2700402086504317E-3</v>
      </c>
      <c r="F20" s="8">
        <f t="shared" si="4"/>
        <v>-1.5785428581324228E-3</v>
      </c>
      <c r="G20" s="6">
        <f t="shared" si="2"/>
        <v>-7.8927142906621141E-4</v>
      </c>
      <c r="H20" s="9">
        <f t="shared" si="0"/>
        <v>2.4807687795842205E-3</v>
      </c>
    </row>
    <row r="21" spans="1:8" ht="15" thickBot="1">
      <c r="A21" s="4">
        <v>1464.900024</v>
      </c>
      <c r="B21" s="5">
        <v>94.349997999999999</v>
      </c>
      <c r="C21" s="72"/>
      <c r="D21" s="6">
        <f t="shared" si="3"/>
        <v>1.5755958274200687E-2</v>
      </c>
      <c r="E21" s="7">
        <f t="shared" si="1"/>
        <v>7.8779791371003435E-3</v>
      </c>
      <c r="F21" s="8">
        <f t="shared" si="4"/>
        <v>-6.3391550458270305E-3</v>
      </c>
      <c r="G21" s="6">
        <f t="shared" si="2"/>
        <v>-3.1695775229135153E-3</v>
      </c>
      <c r="H21" s="9">
        <f t="shared" si="0"/>
        <v>4.7084016141868282E-3</v>
      </c>
    </row>
    <row r="22" spans="1:8" ht="15" thickBot="1">
      <c r="A22" s="4">
        <v>1487.6999510000001</v>
      </c>
      <c r="B22" s="5">
        <v>95.650002000000001</v>
      </c>
      <c r="C22" s="72"/>
      <c r="D22" s="6">
        <f t="shared" si="3"/>
        <v>1.5444273107354243E-2</v>
      </c>
      <c r="E22" s="7">
        <f t="shared" si="1"/>
        <v>7.7221365536771216E-3</v>
      </c>
      <c r="F22" s="8">
        <f t="shared" si="4"/>
        <v>1.3684466178937081E-2</v>
      </c>
      <c r="G22" s="6">
        <f t="shared" si="2"/>
        <v>6.8422330894685407E-3</v>
      </c>
      <c r="H22" s="9">
        <f t="shared" si="0"/>
        <v>1.4564369643145662E-2</v>
      </c>
    </row>
    <row r="23" spans="1:8" ht="15" thickBot="1">
      <c r="A23" s="4">
        <v>1496.900024</v>
      </c>
      <c r="B23" s="5">
        <v>94.75</v>
      </c>
      <c r="C23" s="72"/>
      <c r="D23" s="6">
        <f t="shared" si="3"/>
        <v>6.1650487278758371E-3</v>
      </c>
      <c r="E23" s="7">
        <f t="shared" si="1"/>
        <v>3.0825243639379185E-3</v>
      </c>
      <c r="F23" s="8">
        <f t="shared" si="4"/>
        <v>-9.4538728332920399E-3</v>
      </c>
      <c r="G23" s="6">
        <f t="shared" si="2"/>
        <v>-4.7269364166460199E-3</v>
      </c>
      <c r="H23" s="9">
        <f t="shared" si="0"/>
        <v>-1.6444120527081014E-3</v>
      </c>
    </row>
    <row r="24" spans="1:8" ht="15" thickBot="1">
      <c r="A24" s="4">
        <v>1488</v>
      </c>
      <c r="B24" s="5">
        <v>92.949996999999996</v>
      </c>
      <c r="C24" s="72"/>
      <c r="D24" s="6">
        <f t="shared" si="3"/>
        <v>-5.9633825612879898E-3</v>
      </c>
      <c r="E24" s="7">
        <f t="shared" si="1"/>
        <v>-2.9816912806439949E-3</v>
      </c>
      <c r="F24" s="8">
        <f t="shared" si="4"/>
        <v>-1.9180162070500151E-2</v>
      </c>
      <c r="G24" s="6">
        <f t="shared" si="2"/>
        <v>-9.5900810352500757E-3</v>
      </c>
      <c r="H24" s="9">
        <f t="shared" si="0"/>
        <v>-1.257177231589407E-2</v>
      </c>
    </row>
    <row r="25" spans="1:8" ht="15" thickBot="1">
      <c r="A25" s="4">
        <v>1471.650024</v>
      </c>
      <c r="B25" s="5">
        <v>91.900002000000001</v>
      </c>
      <c r="C25" s="72"/>
      <c r="D25" s="6">
        <f t="shared" si="3"/>
        <v>-1.1048699807302262E-2</v>
      </c>
      <c r="E25" s="7">
        <f t="shared" si="1"/>
        <v>-5.5243499036511309E-3</v>
      </c>
      <c r="F25" s="8">
        <f t="shared" si="4"/>
        <v>-1.1360630767608761E-2</v>
      </c>
      <c r="G25" s="6">
        <f t="shared" si="2"/>
        <v>-5.6803153838043807E-3</v>
      </c>
      <c r="H25" s="9">
        <f t="shared" si="0"/>
        <v>-1.1204665287455512E-2</v>
      </c>
    </row>
    <row r="26" spans="1:8" ht="15" thickBot="1">
      <c r="A26" s="4">
        <v>1502.849976</v>
      </c>
      <c r="B26" s="5">
        <v>90.5</v>
      </c>
      <c r="C26" s="72"/>
      <c r="D26" s="6">
        <f t="shared" si="3"/>
        <v>2.0979052817989011E-2</v>
      </c>
      <c r="E26" s="7">
        <f t="shared" si="1"/>
        <v>1.0489526408994506E-2</v>
      </c>
      <c r="F26" s="8">
        <f t="shared" si="4"/>
        <v>-1.5351200418546321E-2</v>
      </c>
      <c r="G26" s="6">
        <f t="shared" si="2"/>
        <v>-7.6756002092731607E-3</v>
      </c>
      <c r="H26" s="9">
        <f t="shared" si="0"/>
        <v>2.8139261997213449E-3</v>
      </c>
    </row>
    <row r="27" spans="1:8" ht="15" thickBot="1">
      <c r="A27" s="4">
        <v>1511.650024</v>
      </c>
      <c r="B27" s="5">
        <v>91.199996999999996</v>
      </c>
      <c r="C27" s="72"/>
      <c r="D27" s="6">
        <f t="shared" si="3"/>
        <v>5.8384959349904609E-3</v>
      </c>
      <c r="E27" s="7">
        <f t="shared" si="1"/>
        <v>2.9192479674952304E-3</v>
      </c>
      <c r="F27" s="8">
        <f t="shared" si="4"/>
        <v>7.7050134796678828E-3</v>
      </c>
      <c r="G27" s="6">
        <f t="shared" si="2"/>
        <v>3.8525067398339414E-3</v>
      </c>
      <c r="H27" s="9">
        <f t="shared" si="0"/>
        <v>6.7717547073291723E-3</v>
      </c>
    </row>
    <row r="28" spans="1:8" ht="15" thickBot="1">
      <c r="A28" s="4">
        <v>1501</v>
      </c>
      <c r="B28" s="5">
        <v>93.699996999999996</v>
      </c>
      <c r="C28" s="72"/>
      <c r="D28" s="6">
        <f t="shared" si="3"/>
        <v>-7.0702327052524112E-3</v>
      </c>
      <c r="E28" s="7">
        <f t="shared" si="1"/>
        <v>-3.5351163526262056E-3</v>
      </c>
      <c r="F28" s="8">
        <f t="shared" si="4"/>
        <v>2.704329304175181E-2</v>
      </c>
      <c r="G28" s="6">
        <f t="shared" si="2"/>
        <v>1.3521646520875905E-2</v>
      </c>
      <c r="H28" s="9">
        <f t="shared" si="0"/>
        <v>9.9865301682496993E-3</v>
      </c>
    </row>
    <row r="29" spans="1:8" ht="15" thickBot="1">
      <c r="A29" s="4">
        <v>1494.349976</v>
      </c>
      <c r="B29" s="5">
        <v>93.5</v>
      </c>
      <c r="C29" s="72"/>
      <c r="D29" s="6">
        <f t="shared" si="3"/>
        <v>-4.4402390232293129E-3</v>
      </c>
      <c r="E29" s="7">
        <f t="shared" si="1"/>
        <v>-2.2201195116146565E-3</v>
      </c>
      <c r="F29" s="8">
        <f t="shared" si="4"/>
        <v>-2.136720932658865E-3</v>
      </c>
      <c r="G29" s="6">
        <f t="shared" si="2"/>
        <v>-1.0683604663294325E-3</v>
      </c>
      <c r="H29" s="9">
        <f t="shared" si="0"/>
        <v>-3.288479977944089E-3</v>
      </c>
    </row>
    <row r="30" spans="1:8" ht="15" thickBot="1">
      <c r="A30" s="4">
        <v>1467.900024</v>
      </c>
      <c r="B30" s="5">
        <v>90.150002000000001</v>
      </c>
      <c r="C30" s="72"/>
      <c r="D30" s="6">
        <f t="shared" si="3"/>
        <v>-1.7858489297157543E-2</v>
      </c>
      <c r="E30" s="7">
        <f t="shared" si="1"/>
        <v>-8.9292446485787717E-3</v>
      </c>
      <c r="F30" s="8">
        <f t="shared" si="4"/>
        <v>-3.64864644600685E-2</v>
      </c>
      <c r="G30" s="6">
        <f t="shared" si="2"/>
        <v>-1.824323223003425E-2</v>
      </c>
      <c r="H30" s="9">
        <f t="shared" si="0"/>
        <v>-2.7172476878613024E-2</v>
      </c>
    </row>
    <row r="31" spans="1:8" ht="15" thickBot="1">
      <c r="A31" s="4">
        <v>1481</v>
      </c>
      <c r="B31" s="5">
        <v>88.849997999999999</v>
      </c>
      <c r="C31" s="72"/>
      <c r="D31" s="6">
        <f t="shared" si="3"/>
        <v>8.8847109547238162E-3</v>
      </c>
      <c r="E31" s="7">
        <f t="shared" si="1"/>
        <v>4.4423554773619081E-3</v>
      </c>
      <c r="F31" s="8">
        <f t="shared" si="4"/>
        <v>-1.4525439743760823E-2</v>
      </c>
      <c r="G31" s="6">
        <f t="shared" si="2"/>
        <v>-7.2627198718804116E-3</v>
      </c>
      <c r="H31" s="9">
        <f t="shared" si="0"/>
        <v>-2.8203643945185035E-3</v>
      </c>
    </row>
    <row r="32" spans="1:8" ht="15" thickBot="1">
      <c r="A32" s="4">
        <v>1471.900024</v>
      </c>
      <c r="B32" s="5">
        <v>85.699996999999996</v>
      </c>
      <c r="C32" s="72"/>
      <c r="D32" s="6">
        <f t="shared" si="3"/>
        <v>-6.1634357638023496E-3</v>
      </c>
      <c r="E32" s="7">
        <f t="shared" si="1"/>
        <v>-3.0817178819011748E-3</v>
      </c>
      <c r="F32" s="8">
        <f t="shared" si="4"/>
        <v>-3.6096741492912886E-2</v>
      </c>
      <c r="G32" s="6">
        <f t="shared" si="2"/>
        <v>-1.8048370746456443E-2</v>
      </c>
      <c r="H32" s="9">
        <f t="shared" si="0"/>
        <v>-2.1130088628357618E-2</v>
      </c>
    </row>
    <row r="33" spans="1:8" ht="15" thickBot="1">
      <c r="A33" s="4">
        <v>1401.3000489999999</v>
      </c>
      <c r="B33" s="5">
        <v>83.800003000000004</v>
      </c>
      <c r="C33" s="72"/>
      <c r="D33" s="6">
        <f t="shared" si="3"/>
        <v>-4.915368736029492E-2</v>
      </c>
      <c r="E33" s="7">
        <f t="shared" si="1"/>
        <v>-2.457684368014746E-2</v>
      </c>
      <c r="F33" s="8">
        <f t="shared" si="4"/>
        <v>-2.2419747310339695E-2</v>
      </c>
      <c r="G33" s="6">
        <f t="shared" si="2"/>
        <v>-1.1209873655169848E-2</v>
      </c>
      <c r="H33" s="9">
        <f t="shared" si="0"/>
        <v>-3.5786717335317311E-2</v>
      </c>
    </row>
    <row r="34" spans="1:8" ht="15" thickBot="1">
      <c r="A34" s="4">
        <v>1408.75</v>
      </c>
      <c r="B34" s="5">
        <v>84.5</v>
      </c>
      <c r="C34" s="72"/>
      <c r="D34" s="6">
        <f t="shared" si="3"/>
        <v>5.3023742102844221E-3</v>
      </c>
      <c r="E34" s="7">
        <f t="shared" si="1"/>
        <v>2.6511871051422111E-3</v>
      </c>
      <c r="F34" s="8">
        <f t="shared" si="4"/>
        <v>8.3184910755687153E-3</v>
      </c>
      <c r="G34" s="6">
        <f t="shared" si="2"/>
        <v>4.1592455377843576E-3</v>
      </c>
      <c r="H34" s="9">
        <f t="shared" si="0"/>
        <v>6.8104326429265687E-3</v>
      </c>
    </row>
    <row r="35" spans="1:8" ht="15" thickBot="1">
      <c r="A35" s="4">
        <v>1482.5</v>
      </c>
      <c r="B35" s="5">
        <v>85.699996999999996</v>
      </c>
      <c r="C35" s="72"/>
      <c r="D35" s="6">
        <f t="shared" si="3"/>
        <v>5.1027065517894481E-2</v>
      </c>
      <c r="E35" s="7">
        <f t="shared" si="1"/>
        <v>2.551353275894724E-2</v>
      </c>
      <c r="F35" s="8">
        <f t="shared" si="4"/>
        <v>1.4101256234771015E-2</v>
      </c>
      <c r="G35" s="6">
        <f t="shared" si="2"/>
        <v>7.0506281173855073E-3</v>
      </c>
      <c r="H35" s="9">
        <f t="shared" si="0"/>
        <v>3.2564160876332751E-2</v>
      </c>
    </row>
    <row r="36" spans="1:8" ht="15" thickBot="1">
      <c r="A36" s="4">
        <v>1578.5</v>
      </c>
      <c r="B36" s="5">
        <v>87.099997999999999</v>
      </c>
      <c r="C36" s="72"/>
      <c r="D36" s="6">
        <f t="shared" si="3"/>
        <v>6.2745177126165882E-2</v>
      </c>
      <c r="E36" s="7">
        <f t="shared" si="1"/>
        <v>3.1372588563082941E-2</v>
      </c>
      <c r="F36" s="8">
        <f t="shared" si="4"/>
        <v>1.620407029844528E-2</v>
      </c>
      <c r="G36" s="6">
        <f t="shared" si="2"/>
        <v>8.1020351492226399E-3</v>
      </c>
      <c r="H36" s="9">
        <f t="shared" si="0"/>
        <v>3.9474623712305583E-2</v>
      </c>
    </row>
    <row r="37" spans="1:8" ht="15" thickBot="1">
      <c r="A37" s="4">
        <v>1581.6999510000001</v>
      </c>
      <c r="B37" s="5">
        <v>86.699996999999996</v>
      </c>
      <c r="C37" s="72"/>
      <c r="D37" s="6">
        <f t="shared" si="3"/>
        <v>2.0251579920702264E-3</v>
      </c>
      <c r="E37" s="7">
        <f t="shared" si="1"/>
        <v>1.0125789960351132E-3</v>
      </c>
      <c r="F37" s="8">
        <f t="shared" si="4"/>
        <v>-4.6030117119249744E-3</v>
      </c>
      <c r="G37" s="6">
        <f t="shared" si="2"/>
        <v>-2.3015058559624872E-3</v>
      </c>
      <c r="H37" s="9">
        <f t="shared" si="0"/>
        <v>-1.288926859927374E-3</v>
      </c>
    </row>
    <row r="38" spans="1:8" ht="15" thickBot="1">
      <c r="A38" s="4">
        <v>1588</v>
      </c>
      <c r="B38" s="5">
        <v>88.199996999999996</v>
      </c>
      <c r="C38" s="72"/>
      <c r="D38" s="6">
        <f t="shared" si="3"/>
        <v>3.975175816964327E-3</v>
      </c>
      <c r="E38" s="7">
        <f t="shared" si="1"/>
        <v>1.9875879084821635E-3</v>
      </c>
      <c r="F38" s="8">
        <f t="shared" si="4"/>
        <v>1.7153079814720133E-2</v>
      </c>
      <c r="G38" s="6">
        <f t="shared" si="2"/>
        <v>8.5765399073600666E-3</v>
      </c>
      <c r="H38" s="9">
        <f t="shared" si="0"/>
        <v>1.056412781584223E-2</v>
      </c>
    </row>
    <row r="39" spans="1:8" ht="15" thickBot="1">
      <c r="A39" s="4">
        <v>1618.25</v>
      </c>
      <c r="B39" s="5">
        <v>92</v>
      </c>
      <c r="C39" s="72"/>
      <c r="D39" s="6">
        <f t="shared" si="3"/>
        <v>1.8869955618538565E-2</v>
      </c>
      <c r="E39" s="7">
        <f t="shared" si="1"/>
        <v>9.4349778092692824E-3</v>
      </c>
      <c r="F39" s="8">
        <f t="shared" si="4"/>
        <v>4.2181648049900732E-2</v>
      </c>
      <c r="G39" s="6">
        <f t="shared" si="2"/>
        <v>2.1090824024950366E-2</v>
      </c>
      <c r="H39" s="9">
        <f t="shared" si="0"/>
        <v>3.052580183421965E-2</v>
      </c>
    </row>
    <row r="40" spans="1:8" ht="15" thickBot="1">
      <c r="A40" s="4">
        <v>1631.650024</v>
      </c>
      <c r="B40" s="5">
        <v>90.300003000000004</v>
      </c>
      <c r="C40" s="72"/>
      <c r="D40" s="6">
        <f t="shared" si="3"/>
        <v>8.2464690231534247E-3</v>
      </c>
      <c r="E40" s="7">
        <f t="shared" si="1"/>
        <v>4.1232345115767123E-3</v>
      </c>
      <c r="F40" s="8">
        <f t="shared" si="4"/>
        <v>-1.8651083403509731E-2</v>
      </c>
      <c r="G40" s="6">
        <f t="shared" si="2"/>
        <v>-9.3255417017548657E-3</v>
      </c>
      <c r="H40" s="9">
        <f t="shared" si="0"/>
        <v>-5.2023071901781534E-3</v>
      </c>
    </row>
    <row r="41" spans="1:8" ht="15" thickBot="1">
      <c r="A41" s="4">
        <v>1628</v>
      </c>
      <c r="B41" s="5">
        <v>88.800003000000004</v>
      </c>
      <c r="C41" s="72"/>
      <c r="D41" s="6">
        <f t="shared" si="3"/>
        <v>-2.2395198862873284E-3</v>
      </c>
      <c r="E41" s="7">
        <f t="shared" si="1"/>
        <v>-1.1197599431436642E-3</v>
      </c>
      <c r="F41" s="8">
        <f t="shared" si="4"/>
        <v>-1.6750809863623005E-2</v>
      </c>
      <c r="G41" s="6">
        <f t="shared" si="2"/>
        <v>-8.3754049318115024E-3</v>
      </c>
      <c r="H41" s="9">
        <f t="shared" si="0"/>
        <v>-9.495164874955166E-3</v>
      </c>
    </row>
    <row r="42" spans="1:8" ht="15" thickBot="1">
      <c r="A42" s="4">
        <v>1614.849976</v>
      </c>
      <c r="B42" s="5">
        <v>90.400002000000001</v>
      </c>
      <c r="C42" s="72"/>
      <c r="D42" s="6">
        <f t="shared" si="3"/>
        <v>-8.1102093383015397E-3</v>
      </c>
      <c r="E42" s="7">
        <f t="shared" si="1"/>
        <v>-4.0551046691507699E-3</v>
      </c>
      <c r="F42" s="8">
        <f t="shared" si="4"/>
        <v>1.7857605740116834E-2</v>
      </c>
      <c r="G42" s="6">
        <f t="shared" si="2"/>
        <v>8.9288028700584172E-3</v>
      </c>
      <c r="H42" s="9">
        <f t="shared" si="0"/>
        <v>4.8736982009076474E-3</v>
      </c>
    </row>
    <row r="43" spans="1:8" ht="15" thickBot="1">
      <c r="A43" s="4">
        <v>1597.8000489999999</v>
      </c>
      <c r="B43" s="5">
        <v>89.699996999999996</v>
      </c>
      <c r="C43" s="72"/>
      <c r="D43" s="6">
        <f t="shared" si="3"/>
        <v>-1.0614344509075706E-2</v>
      </c>
      <c r="E43" s="7">
        <f t="shared" si="1"/>
        <v>-5.3071722545378532E-3</v>
      </c>
      <c r="F43" s="8">
        <f t="shared" si="4"/>
        <v>-7.7735539020906321E-3</v>
      </c>
      <c r="G43" s="6">
        <f t="shared" si="2"/>
        <v>-3.8867769510453161E-3</v>
      </c>
      <c r="H43" s="9">
        <f t="shared" si="0"/>
        <v>-9.1939492055831684E-3</v>
      </c>
    </row>
    <row r="44" spans="1:8" ht="15" thickBot="1">
      <c r="A44" s="4">
        <v>1592.5</v>
      </c>
      <c r="B44" s="5">
        <v>93.800003000000004</v>
      </c>
      <c r="C44" s="72"/>
      <c r="D44" s="6">
        <f t="shared" si="3"/>
        <v>-3.3226052687899432E-3</v>
      </c>
      <c r="E44" s="7">
        <f t="shared" si="1"/>
        <v>-1.6613026343949716E-3</v>
      </c>
      <c r="F44" s="8">
        <f t="shared" si="4"/>
        <v>4.4694152375187216E-2</v>
      </c>
      <c r="G44" s="6">
        <f t="shared" si="2"/>
        <v>2.2347076187593608E-2</v>
      </c>
      <c r="H44" s="9">
        <f t="shared" si="0"/>
        <v>2.0685773553198637E-2</v>
      </c>
    </row>
    <row r="45" spans="1:8" ht="15" thickBot="1">
      <c r="A45" s="4">
        <v>1625</v>
      </c>
      <c r="B45" s="5">
        <v>91.550003000000004</v>
      </c>
      <c r="C45" s="72"/>
      <c r="D45" s="6">
        <f t="shared" si="3"/>
        <v>2.0202707317519469E-2</v>
      </c>
      <c r="E45" s="7">
        <f t="shared" si="1"/>
        <v>1.0101353658759735E-2</v>
      </c>
      <c r="F45" s="8">
        <f t="shared" si="4"/>
        <v>-2.4279584105622993E-2</v>
      </c>
      <c r="G45" s="6">
        <f t="shared" si="2"/>
        <v>-1.2139792052811496E-2</v>
      </c>
      <c r="H45" s="9">
        <f t="shared" si="0"/>
        <v>-2.0384383940517618E-3</v>
      </c>
    </row>
    <row r="46" spans="1:8" ht="15" thickBot="1">
      <c r="A46" s="4">
        <v>1641</v>
      </c>
      <c r="B46" s="5">
        <v>89.050003000000004</v>
      </c>
      <c r="C46" s="72"/>
      <c r="D46" s="6">
        <f t="shared" si="3"/>
        <v>9.7979963262530296E-3</v>
      </c>
      <c r="E46" s="7">
        <f t="shared" si="1"/>
        <v>4.8989981631265148E-3</v>
      </c>
      <c r="F46" s="8">
        <f t="shared" si="4"/>
        <v>-2.7687260464888987E-2</v>
      </c>
      <c r="G46" s="6">
        <f t="shared" si="2"/>
        <v>-1.3843630232444493E-2</v>
      </c>
      <c r="H46" s="9">
        <f t="shared" si="0"/>
        <v>-8.9446320693179794E-3</v>
      </c>
    </row>
    <row r="47" spans="1:8" ht="15" thickBot="1">
      <c r="A47" s="4">
        <v>1621.8000489999999</v>
      </c>
      <c r="B47" s="5">
        <v>90.650002000000001</v>
      </c>
      <c r="C47" s="72"/>
      <c r="D47" s="6">
        <f t="shared" si="3"/>
        <v>-1.1769138366291267E-2</v>
      </c>
      <c r="E47" s="7">
        <f t="shared" si="1"/>
        <v>-5.8845691831456333E-3</v>
      </c>
      <c r="F47" s="8">
        <f t="shared" si="4"/>
        <v>1.7807915839130148E-2</v>
      </c>
      <c r="G47" s="6">
        <f t="shared" si="2"/>
        <v>8.9039579195650739E-3</v>
      </c>
      <c r="H47" s="9">
        <f t="shared" si="0"/>
        <v>3.0193887364194406E-3</v>
      </c>
    </row>
    <row r="48" spans="1:8" ht="15" thickBot="1">
      <c r="A48" s="4">
        <v>1605.9499510000001</v>
      </c>
      <c r="B48" s="5">
        <v>89.300003000000004</v>
      </c>
      <c r="C48" s="72"/>
      <c r="D48" s="6">
        <f t="shared" si="3"/>
        <v>-9.8212224635893901E-3</v>
      </c>
      <c r="E48" s="7">
        <f t="shared" si="1"/>
        <v>-4.910611231794695E-3</v>
      </c>
      <c r="F48" s="8">
        <f t="shared" si="4"/>
        <v>-1.5004437786661348E-2</v>
      </c>
      <c r="G48" s="6">
        <f t="shared" si="2"/>
        <v>-7.5022188933306739E-3</v>
      </c>
      <c r="H48" s="9">
        <f t="shared" si="0"/>
        <v>-1.2412830125125368E-2</v>
      </c>
    </row>
    <row r="49" spans="1:8" ht="15" thickBot="1">
      <c r="A49" s="4">
        <v>1564.1999510000001</v>
      </c>
      <c r="B49" s="5">
        <v>88.5</v>
      </c>
      <c r="C49" s="72"/>
      <c r="D49" s="6">
        <f t="shared" si="3"/>
        <v>-2.6340971418617083E-2</v>
      </c>
      <c r="E49" s="7">
        <f t="shared" si="1"/>
        <v>-1.3170485709308542E-2</v>
      </c>
      <c r="F49" s="8">
        <f t="shared" si="4"/>
        <v>-8.9989694631938712E-3</v>
      </c>
      <c r="G49" s="6">
        <f t="shared" si="2"/>
        <v>-4.4994847315969356E-3</v>
      </c>
      <c r="H49" s="9">
        <f t="shared" si="0"/>
        <v>-1.7669970440905479E-2</v>
      </c>
    </row>
    <row r="50" spans="1:8" ht="15" thickBot="1">
      <c r="A50" s="4">
        <v>1573.900024</v>
      </c>
      <c r="B50" s="5">
        <v>86.25</v>
      </c>
      <c r="C50" s="72"/>
      <c r="D50" s="6">
        <f t="shared" si="3"/>
        <v>6.1821509647070278E-3</v>
      </c>
      <c r="E50" s="7">
        <f t="shared" si="1"/>
        <v>3.0910754823535139E-3</v>
      </c>
      <c r="F50" s="8">
        <f t="shared" si="4"/>
        <v>-2.575249610241474E-2</v>
      </c>
      <c r="G50" s="6">
        <f t="shared" si="2"/>
        <v>-1.287624805120737E-2</v>
      </c>
      <c r="H50" s="9">
        <f t="shared" si="0"/>
        <v>-9.7851725688538563E-3</v>
      </c>
    </row>
    <row r="51" spans="1:8" ht="15" thickBot="1">
      <c r="A51" s="4">
        <v>1557.6999510000001</v>
      </c>
      <c r="B51" s="5">
        <v>84.75</v>
      </c>
      <c r="C51" s="72"/>
      <c r="D51" s="6">
        <f t="shared" si="3"/>
        <v>-1.034628793037534E-2</v>
      </c>
      <c r="E51" s="7">
        <f t="shared" si="1"/>
        <v>-5.1731439651876701E-3</v>
      </c>
      <c r="F51" s="8">
        <f t="shared" si="4"/>
        <v>-1.7544309650909508E-2</v>
      </c>
      <c r="G51" s="6">
        <f t="shared" si="2"/>
        <v>-8.7721548254547539E-3</v>
      </c>
      <c r="H51" s="9">
        <f t="shared" si="0"/>
        <v>-1.3945298790642425E-2</v>
      </c>
    </row>
    <row r="52" spans="1:8" ht="15" thickBot="1">
      <c r="A52" s="4">
        <v>1613.9499510000001</v>
      </c>
      <c r="B52" s="5">
        <v>85.150002000000001</v>
      </c>
      <c r="C52" s="72"/>
      <c r="D52" s="6">
        <f t="shared" si="3"/>
        <v>3.5474217179490848E-2</v>
      </c>
      <c r="E52" s="7">
        <f t="shared" si="1"/>
        <v>1.7737108589745424E-2</v>
      </c>
      <c r="F52" s="8">
        <f t="shared" si="4"/>
        <v>4.7086843360998496E-3</v>
      </c>
      <c r="G52" s="6">
        <f t="shared" si="2"/>
        <v>2.3543421680499248E-3</v>
      </c>
      <c r="H52" s="9">
        <f t="shared" si="0"/>
        <v>2.0091450757795348E-2</v>
      </c>
    </row>
    <row r="53" spans="1:8" ht="15" thickBot="1">
      <c r="A53" s="4">
        <v>1636.25</v>
      </c>
      <c r="B53" s="5">
        <v>86.699996999999996</v>
      </c>
      <c r="C53" s="72"/>
      <c r="D53" s="6">
        <f t="shared" si="3"/>
        <v>1.3722478168694E-2</v>
      </c>
      <c r="E53" s="7">
        <f t="shared" si="1"/>
        <v>6.8612390843469998E-3</v>
      </c>
      <c r="F53" s="8">
        <f t="shared" si="4"/>
        <v>1.8039418587760047E-2</v>
      </c>
      <c r="G53" s="6">
        <f t="shared" si="2"/>
        <v>9.0197092938800235E-3</v>
      </c>
      <c r="H53" s="9">
        <f t="shared" si="0"/>
        <v>1.5880948378227025E-2</v>
      </c>
    </row>
    <row r="54" spans="1:8" ht="15" thickBot="1">
      <c r="A54" s="4">
        <v>1588.900024</v>
      </c>
      <c r="B54" s="5">
        <v>84.75</v>
      </c>
      <c r="C54" s="72"/>
      <c r="D54" s="6">
        <f t="shared" si="3"/>
        <v>-2.9365070224999033E-2</v>
      </c>
      <c r="E54" s="7">
        <f t="shared" si="1"/>
        <v>-1.4682535112499517E-2</v>
      </c>
      <c r="F54" s="8">
        <f t="shared" si="4"/>
        <v>-2.2748102923859762E-2</v>
      </c>
      <c r="G54" s="6">
        <f t="shared" si="2"/>
        <v>-1.1374051461929881E-2</v>
      </c>
      <c r="H54" s="9">
        <f t="shared" si="0"/>
        <v>-2.60565865744294E-2</v>
      </c>
    </row>
    <row r="55" spans="1:8" ht="15" thickBot="1">
      <c r="A55" s="4">
        <v>1572.5500489999999</v>
      </c>
      <c r="B55" s="5">
        <v>84.949996999999996</v>
      </c>
      <c r="C55" s="72"/>
      <c r="D55" s="6">
        <f t="shared" si="3"/>
        <v>-1.034343126804734E-2</v>
      </c>
      <c r="E55" s="7">
        <f t="shared" si="1"/>
        <v>-5.1717156340236698E-3</v>
      </c>
      <c r="F55" s="8">
        <f t="shared" si="4"/>
        <v>2.3570665424895612E-3</v>
      </c>
      <c r="G55" s="6">
        <f t="shared" si="2"/>
        <v>1.1785332712447806E-3</v>
      </c>
      <c r="H55" s="9">
        <f t="shared" si="0"/>
        <v>-3.993182362778889E-3</v>
      </c>
    </row>
    <row r="56" spans="1:8" ht="15" thickBot="1">
      <c r="A56" s="4">
        <v>1587.5</v>
      </c>
      <c r="B56" s="5">
        <v>84.900002000000001</v>
      </c>
      <c r="C56" s="72"/>
      <c r="D56" s="6">
        <f t="shared" si="3"/>
        <v>9.4619150357834834E-3</v>
      </c>
      <c r="E56" s="7">
        <f t="shared" si="1"/>
        <v>4.7309575178917417E-3</v>
      </c>
      <c r="F56" s="8">
        <f t="shared" si="4"/>
        <v>-5.8869592862187425E-4</v>
      </c>
      <c r="G56" s="6">
        <f t="shared" si="2"/>
        <v>-2.9434796431093712E-4</v>
      </c>
      <c r="H56" s="9">
        <f t="shared" si="0"/>
        <v>4.4366095535808047E-3</v>
      </c>
    </row>
    <row r="57" spans="1:8" ht="15" thickBot="1">
      <c r="A57" s="4">
        <v>1596</v>
      </c>
      <c r="B57" s="5">
        <v>89.800003000000004</v>
      </c>
      <c r="C57" s="72"/>
      <c r="D57" s="6">
        <f t="shared" si="3"/>
        <v>5.340047242907371E-3</v>
      </c>
      <c r="E57" s="7">
        <f t="shared" si="1"/>
        <v>2.6700236214536855E-3</v>
      </c>
      <c r="F57" s="8">
        <f t="shared" si="4"/>
        <v>5.6110891841298464E-2</v>
      </c>
      <c r="G57" s="6">
        <f t="shared" si="2"/>
        <v>2.8055445920649232E-2</v>
      </c>
      <c r="H57" s="9">
        <f t="shared" si="0"/>
        <v>3.0725469542102916E-2</v>
      </c>
    </row>
    <row r="58" spans="1:8" ht="15" thickBot="1">
      <c r="A58" s="4">
        <v>1571</v>
      </c>
      <c r="B58" s="5">
        <v>90.599997999999999</v>
      </c>
      <c r="C58" s="72"/>
      <c r="D58" s="6">
        <f t="shared" si="3"/>
        <v>-1.5788139754132902E-2</v>
      </c>
      <c r="E58" s="7">
        <f t="shared" si="1"/>
        <v>-7.8940698770664508E-3</v>
      </c>
      <c r="F58" s="8">
        <f t="shared" si="4"/>
        <v>8.869182258152428E-3</v>
      </c>
      <c r="G58" s="6">
        <f t="shared" si="2"/>
        <v>4.434591129076214E-3</v>
      </c>
      <c r="H58" s="9">
        <f t="shared" si="0"/>
        <v>-3.4594787479902368E-3</v>
      </c>
    </row>
    <row r="59" spans="1:8" ht="15" thickBot="1">
      <c r="A59" s="4">
        <v>1545.599976</v>
      </c>
      <c r="B59" s="5">
        <v>87.949996999999996</v>
      </c>
      <c r="C59" s="72"/>
      <c r="D59" s="6">
        <f t="shared" si="3"/>
        <v>-1.6300190325318095E-2</v>
      </c>
      <c r="E59" s="7">
        <f t="shared" si="1"/>
        <v>-8.1500951626590473E-3</v>
      </c>
      <c r="F59" s="8">
        <f t="shared" si="4"/>
        <v>-2.9685753900601571E-2</v>
      </c>
      <c r="G59" s="6">
        <f t="shared" si="2"/>
        <v>-1.4842876950300786E-2</v>
      </c>
      <c r="H59" s="9">
        <f t="shared" si="0"/>
        <v>-2.2992972112959833E-2</v>
      </c>
    </row>
    <row r="60" spans="1:8" ht="15" thickBot="1">
      <c r="A60" s="4">
        <v>1555</v>
      </c>
      <c r="B60" s="5">
        <v>86.349997999999999</v>
      </c>
      <c r="C60" s="72"/>
      <c r="D60" s="6">
        <f t="shared" si="3"/>
        <v>6.0633766830314618E-3</v>
      </c>
      <c r="E60" s="7">
        <f t="shared" si="1"/>
        <v>3.0316883415157309E-3</v>
      </c>
      <c r="F60" s="8">
        <f t="shared" si="4"/>
        <v>-1.8359655642141107E-2</v>
      </c>
      <c r="G60" s="6">
        <f t="shared" si="2"/>
        <v>-9.1798278210705533E-3</v>
      </c>
      <c r="H60" s="9">
        <f t="shared" si="0"/>
        <v>-6.1481394795548224E-3</v>
      </c>
    </row>
    <row r="61" spans="1:8" ht="15" thickBot="1">
      <c r="A61" s="4">
        <v>1565.6999510000001</v>
      </c>
      <c r="B61" s="5">
        <v>85.400002000000001</v>
      </c>
      <c r="C61" s="72"/>
      <c r="D61" s="6">
        <f t="shared" si="3"/>
        <v>6.8574314082362163E-3</v>
      </c>
      <c r="E61" s="7">
        <f t="shared" si="1"/>
        <v>3.4287157041181082E-3</v>
      </c>
      <c r="F61" s="8">
        <f t="shared" si="4"/>
        <v>-1.1062657217407814E-2</v>
      </c>
      <c r="G61" s="6">
        <f t="shared" si="2"/>
        <v>-5.531328608703907E-3</v>
      </c>
      <c r="H61" s="9">
        <f t="shared" si="0"/>
        <v>-2.1026129045857989E-3</v>
      </c>
    </row>
    <row r="62" spans="1:8" ht="15" thickBot="1">
      <c r="A62" s="4">
        <v>1575</v>
      </c>
      <c r="B62" s="5">
        <v>85.900002000000001</v>
      </c>
      <c r="C62" s="72"/>
      <c r="D62" s="6">
        <f t="shared" si="3"/>
        <v>5.9222952381626079E-3</v>
      </c>
      <c r="E62" s="7">
        <f t="shared" si="1"/>
        <v>2.9611476190813039E-3</v>
      </c>
      <c r="F62" s="8">
        <f t="shared" si="4"/>
        <v>5.8377280593687473E-3</v>
      </c>
      <c r="G62" s="6">
        <f t="shared" si="2"/>
        <v>2.9188640296843736E-3</v>
      </c>
      <c r="H62" s="9">
        <f t="shared" si="0"/>
        <v>5.8800116487656776E-3</v>
      </c>
    </row>
    <row r="63" spans="1:8" ht="15" thickBot="1">
      <c r="A63" s="4">
        <v>1600</v>
      </c>
      <c r="B63" s="5">
        <v>84.199996999999996</v>
      </c>
      <c r="C63" s="72"/>
      <c r="D63" s="6">
        <f t="shared" si="3"/>
        <v>1.5748356968139112E-2</v>
      </c>
      <c r="E63" s="7">
        <f t="shared" si="1"/>
        <v>7.874178484069556E-3</v>
      </c>
      <c r="F63" s="8">
        <f t="shared" si="4"/>
        <v>-1.9988966654269798E-2</v>
      </c>
      <c r="G63" s="6">
        <f t="shared" si="2"/>
        <v>-9.9944833271348992E-3</v>
      </c>
      <c r="H63" s="9">
        <f t="shared" si="0"/>
        <v>-2.1203048430653432E-3</v>
      </c>
    </row>
    <row r="64" spans="1:8" ht="15" thickBot="1">
      <c r="A64" s="4">
        <v>1548.400024</v>
      </c>
      <c r="B64" s="5">
        <v>83.25</v>
      </c>
      <c r="C64" s="72"/>
      <c r="D64" s="6">
        <f t="shared" si="3"/>
        <v>-3.278147402450883E-2</v>
      </c>
      <c r="E64" s="7">
        <f t="shared" si="1"/>
        <v>-1.6390737012254415E-2</v>
      </c>
      <c r="F64" s="8">
        <f t="shared" si="4"/>
        <v>-1.1346756758273464E-2</v>
      </c>
      <c r="G64" s="6">
        <f t="shared" si="2"/>
        <v>-5.6733783791367322E-3</v>
      </c>
      <c r="H64" s="9">
        <f t="shared" si="0"/>
        <v>-2.2064115391391147E-2</v>
      </c>
    </row>
    <row r="65" spans="1:8" ht="15" thickBot="1">
      <c r="A65" s="4">
        <v>1540.400024</v>
      </c>
      <c r="B65" s="5">
        <v>80.599997999999999</v>
      </c>
      <c r="C65" s="72"/>
      <c r="D65" s="6">
        <f t="shared" si="3"/>
        <v>-5.180016682241266E-3</v>
      </c>
      <c r="E65" s="7">
        <f t="shared" si="1"/>
        <v>-2.590008341120633E-3</v>
      </c>
      <c r="F65" s="8">
        <f t="shared" si="4"/>
        <v>-3.2349504161866743E-2</v>
      </c>
      <c r="G65" s="6">
        <f t="shared" si="2"/>
        <v>-1.6174752080933372E-2</v>
      </c>
      <c r="H65" s="9">
        <f t="shared" si="0"/>
        <v>-1.8764760422054005E-2</v>
      </c>
    </row>
    <row r="66" spans="1:8" ht="15" thickBot="1">
      <c r="A66" s="4">
        <v>1539</v>
      </c>
      <c r="B66" s="5">
        <v>81.800003000000004</v>
      </c>
      <c r="C66" s="72"/>
      <c r="D66" s="6">
        <f t="shared" si="3"/>
        <v>-9.0928368224320994E-4</v>
      </c>
      <c r="E66" s="7">
        <f t="shared" si="1"/>
        <v>-4.5464184112160497E-4</v>
      </c>
      <c r="F66" s="8">
        <f t="shared" si="4"/>
        <v>1.4778655584830783E-2</v>
      </c>
      <c r="G66" s="6">
        <f t="shared" si="2"/>
        <v>7.3893277924153913E-3</v>
      </c>
      <c r="H66" s="9">
        <f t="shared" ref="H66:H129" si="5">E66+G66</f>
        <v>6.9346859512937863E-3</v>
      </c>
    </row>
    <row r="67" spans="1:8" ht="15" thickBot="1">
      <c r="A67" s="4">
        <v>1522.0500489999999</v>
      </c>
      <c r="B67" s="5">
        <v>79</v>
      </c>
      <c r="C67" s="72"/>
      <c r="D67" s="6">
        <f t="shared" si="3"/>
        <v>-1.1074712252254823E-2</v>
      </c>
      <c r="E67" s="7">
        <f t="shared" ref="E67:E130" si="6">D67*$C$1</f>
        <v>-5.5373561261274117E-3</v>
      </c>
      <c r="F67" s="8">
        <f t="shared" si="4"/>
        <v>-3.4829427816495846E-2</v>
      </c>
      <c r="G67" s="6">
        <f t="shared" ref="G67:G130" si="7">F67*$C$1</f>
        <v>-1.7414713908247923E-2</v>
      </c>
      <c r="H67" s="9">
        <f t="shared" si="5"/>
        <v>-2.2952070034375334E-2</v>
      </c>
    </row>
    <row r="68" spans="1:8" ht="15" thickBot="1">
      <c r="A68" s="4">
        <v>1511.1999510000001</v>
      </c>
      <c r="B68" s="5">
        <v>74.300003000000004</v>
      </c>
      <c r="C68" s="72"/>
      <c r="D68" s="6">
        <f t="shared" ref="D68:D131" si="8">LN(A68/A67)</f>
        <v>-7.1541378238883513E-3</v>
      </c>
      <c r="E68" s="7">
        <f t="shared" si="6"/>
        <v>-3.5770689119441756E-3</v>
      </c>
      <c r="F68" s="8">
        <f t="shared" ref="F68:F131" si="9">LN(B68/B67)</f>
        <v>-6.1336860366458128E-2</v>
      </c>
      <c r="G68" s="6">
        <f t="shared" si="7"/>
        <v>-3.0668430183229064E-2</v>
      </c>
      <c r="H68" s="9">
        <f t="shared" si="5"/>
        <v>-3.4245499095173243E-2</v>
      </c>
    </row>
    <row r="69" spans="1:8" ht="15" thickBot="1">
      <c r="A69" s="4">
        <v>1494.900024</v>
      </c>
      <c r="B69" s="5">
        <v>77</v>
      </c>
      <c r="C69" s="72"/>
      <c r="D69" s="6">
        <f t="shared" si="8"/>
        <v>-1.0844673752681968E-2</v>
      </c>
      <c r="E69" s="7">
        <f t="shared" si="6"/>
        <v>-5.422336876340984E-3</v>
      </c>
      <c r="F69" s="8">
        <f t="shared" si="9"/>
        <v>3.5694429753120434E-2</v>
      </c>
      <c r="G69" s="6">
        <f t="shared" si="7"/>
        <v>1.7847214876560217E-2</v>
      </c>
      <c r="H69" s="9">
        <f t="shared" si="5"/>
        <v>1.2424878000219233E-2</v>
      </c>
    </row>
    <row r="70" spans="1:8" ht="15" thickBot="1">
      <c r="A70" s="4">
        <v>1507.4499510000001</v>
      </c>
      <c r="B70" s="5">
        <v>77.900002000000001</v>
      </c>
      <c r="C70" s="72"/>
      <c r="D70" s="6">
        <f t="shared" si="8"/>
        <v>8.3601180401542009E-3</v>
      </c>
      <c r="E70" s="7">
        <f t="shared" si="6"/>
        <v>4.1800590200771004E-3</v>
      </c>
      <c r="F70" s="8">
        <f t="shared" si="9"/>
        <v>1.1620556696959257E-2</v>
      </c>
      <c r="G70" s="6">
        <f t="shared" si="7"/>
        <v>5.8102783484796283E-3</v>
      </c>
      <c r="H70" s="9">
        <f t="shared" si="5"/>
        <v>9.9903373685567287E-3</v>
      </c>
    </row>
    <row r="71" spans="1:8" ht="15" thickBot="1">
      <c r="A71" s="4">
        <v>1506.4499510000001</v>
      </c>
      <c r="B71" s="5">
        <v>73.949996999999996</v>
      </c>
      <c r="C71" s="72"/>
      <c r="D71" s="6">
        <f t="shared" si="8"/>
        <v>-6.6359206955256896E-4</v>
      </c>
      <c r="E71" s="7">
        <f t="shared" si="6"/>
        <v>-3.3179603477628448E-4</v>
      </c>
      <c r="F71" s="8">
        <f t="shared" si="9"/>
        <v>-5.2036829961786595E-2</v>
      </c>
      <c r="G71" s="6">
        <f t="shared" si="7"/>
        <v>-2.6018414980893297E-2</v>
      </c>
      <c r="H71" s="9">
        <f t="shared" si="5"/>
        <v>-2.6350211015669582E-2</v>
      </c>
    </row>
    <row r="72" spans="1:8" ht="15" thickBot="1">
      <c r="A72" s="4">
        <v>1495.5500489999999</v>
      </c>
      <c r="B72" s="5">
        <v>72.550003000000004</v>
      </c>
      <c r="C72" s="72"/>
      <c r="D72" s="6">
        <f t="shared" si="8"/>
        <v>-7.2617920714429319E-3</v>
      </c>
      <c r="E72" s="7">
        <f t="shared" si="6"/>
        <v>-3.6308960357214659E-3</v>
      </c>
      <c r="F72" s="8">
        <f t="shared" si="9"/>
        <v>-1.9113127907867997E-2</v>
      </c>
      <c r="G72" s="6">
        <f t="shared" si="7"/>
        <v>-9.5565639539339983E-3</v>
      </c>
      <c r="H72" s="9">
        <f t="shared" si="5"/>
        <v>-1.3187459989655464E-2</v>
      </c>
    </row>
    <row r="73" spans="1:8" ht="15" thickBot="1">
      <c r="A73" s="4">
        <v>1499</v>
      </c>
      <c r="B73" s="5">
        <v>70.75</v>
      </c>
      <c r="C73" s="72"/>
      <c r="D73" s="6">
        <f t="shared" si="8"/>
        <v>2.3041541933849136E-3</v>
      </c>
      <c r="E73" s="7">
        <f t="shared" si="6"/>
        <v>1.1520770966924568E-3</v>
      </c>
      <c r="F73" s="8">
        <f t="shared" si="9"/>
        <v>-2.5123484157641623E-2</v>
      </c>
      <c r="G73" s="6">
        <f t="shared" si="7"/>
        <v>-1.2561742078820812E-2</v>
      </c>
      <c r="H73" s="9">
        <f t="shared" si="5"/>
        <v>-1.1409664982128354E-2</v>
      </c>
    </row>
    <row r="74" spans="1:8" ht="15" thickBot="1">
      <c r="A74" s="4">
        <v>1562.5500489999999</v>
      </c>
      <c r="B74" s="5">
        <v>70.099997999999999</v>
      </c>
      <c r="C74" s="72"/>
      <c r="D74" s="6">
        <f t="shared" si="8"/>
        <v>4.1520914354965861E-2</v>
      </c>
      <c r="E74" s="7">
        <f t="shared" si="6"/>
        <v>2.0760457177482931E-2</v>
      </c>
      <c r="F74" s="8">
        <f t="shared" si="9"/>
        <v>-9.2297710134734492E-3</v>
      </c>
      <c r="G74" s="6">
        <f t="shared" si="7"/>
        <v>-4.6148855067367246E-3</v>
      </c>
      <c r="H74" s="9">
        <f t="shared" si="5"/>
        <v>1.6145571670746206E-2</v>
      </c>
    </row>
    <row r="75" spans="1:8" ht="15" thickBot="1">
      <c r="A75" s="4">
        <v>1548</v>
      </c>
      <c r="B75" s="5">
        <v>71.199996999999996</v>
      </c>
      <c r="C75" s="72"/>
      <c r="D75" s="6">
        <f t="shared" si="8"/>
        <v>-9.3553583078910801E-3</v>
      </c>
      <c r="E75" s="7">
        <f t="shared" si="6"/>
        <v>-4.67767915394554E-3</v>
      </c>
      <c r="F75" s="8">
        <f t="shared" si="9"/>
        <v>1.5570010773224136E-2</v>
      </c>
      <c r="G75" s="6">
        <f t="shared" si="7"/>
        <v>7.7850053866120681E-3</v>
      </c>
      <c r="H75" s="9">
        <f t="shared" si="5"/>
        <v>3.1073262326665281E-3</v>
      </c>
    </row>
    <row r="76" spans="1:8" ht="15" thickBot="1">
      <c r="A76" s="4">
        <v>1499.400024</v>
      </c>
      <c r="B76" s="5">
        <v>72.599997999999999</v>
      </c>
      <c r="C76" s="72"/>
      <c r="D76" s="6">
        <f t="shared" si="8"/>
        <v>-3.1898731074308288E-2</v>
      </c>
      <c r="E76" s="7">
        <f t="shared" si="6"/>
        <v>-1.5949365537154144E-2</v>
      </c>
      <c r="F76" s="8">
        <f t="shared" si="9"/>
        <v>1.9472117999443071E-2</v>
      </c>
      <c r="G76" s="6">
        <f t="shared" si="7"/>
        <v>9.7360589997215353E-3</v>
      </c>
      <c r="H76" s="9">
        <f t="shared" si="5"/>
        <v>-6.2133065374326089E-3</v>
      </c>
    </row>
    <row r="77" spans="1:8" ht="15" thickBot="1">
      <c r="A77" s="4">
        <v>1485</v>
      </c>
      <c r="B77" s="5">
        <v>71.199996999999996</v>
      </c>
      <c r="C77" s="72"/>
      <c r="D77" s="6">
        <f t="shared" si="8"/>
        <v>-9.6502718385641749E-3</v>
      </c>
      <c r="E77" s="7">
        <f t="shared" si="6"/>
        <v>-4.8251359192820874E-3</v>
      </c>
      <c r="F77" s="8">
        <f t="shared" si="9"/>
        <v>-1.9472117999442935E-2</v>
      </c>
      <c r="G77" s="6">
        <f t="shared" si="7"/>
        <v>-9.7360589997214676E-3</v>
      </c>
      <c r="H77" s="9">
        <f t="shared" si="5"/>
        <v>-1.4561194919003555E-2</v>
      </c>
    </row>
    <row r="78" spans="1:8" ht="15" thickBot="1">
      <c r="A78" s="4">
        <v>1462.650024</v>
      </c>
      <c r="B78" s="5">
        <v>69.800003000000004</v>
      </c>
      <c r="C78" s="72"/>
      <c r="D78" s="6">
        <f t="shared" si="8"/>
        <v>-1.5164896878988879E-2</v>
      </c>
      <c r="E78" s="7">
        <f t="shared" si="6"/>
        <v>-7.5824484394944394E-3</v>
      </c>
      <c r="F78" s="8">
        <f t="shared" si="9"/>
        <v>-1.9858723534829089E-2</v>
      </c>
      <c r="G78" s="6">
        <f t="shared" si="7"/>
        <v>-9.9293617674145445E-3</v>
      </c>
      <c r="H78" s="9">
        <f t="shared" si="5"/>
        <v>-1.7511810206908986E-2</v>
      </c>
    </row>
    <row r="79" spans="1:8" ht="15" thickBot="1">
      <c r="A79" s="4">
        <v>1456.6999510000001</v>
      </c>
      <c r="B79" s="5">
        <v>72.400002000000001</v>
      </c>
      <c r="C79" s="72"/>
      <c r="D79" s="6">
        <f t="shared" si="8"/>
        <v>-4.076305540583771E-3</v>
      </c>
      <c r="E79" s="7">
        <f t="shared" si="6"/>
        <v>-2.0381527702918855E-3</v>
      </c>
      <c r="F79" s="8">
        <f t="shared" si="9"/>
        <v>3.6572274267711022E-2</v>
      </c>
      <c r="G79" s="6">
        <f t="shared" si="7"/>
        <v>1.8286137133855511E-2</v>
      </c>
      <c r="H79" s="9">
        <f t="shared" si="5"/>
        <v>1.6247984363563624E-2</v>
      </c>
    </row>
    <row r="80" spans="1:8" ht="15" thickBot="1">
      <c r="A80" s="4">
        <v>1460.900024</v>
      </c>
      <c r="B80" s="5">
        <v>72.199996999999996</v>
      </c>
      <c r="C80" s="72"/>
      <c r="D80" s="6">
        <f t="shared" si="8"/>
        <v>2.8791307494701623E-3</v>
      </c>
      <c r="E80" s="7">
        <f t="shared" si="6"/>
        <v>1.4395653747350811E-3</v>
      </c>
      <c r="F80" s="8">
        <f t="shared" si="9"/>
        <v>-2.7663226684466339E-3</v>
      </c>
      <c r="G80" s="6">
        <f t="shared" si="7"/>
        <v>-1.3831613342233169E-3</v>
      </c>
      <c r="H80" s="9">
        <f t="shared" si="5"/>
        <v>5.6404040511764215E-5</v>
      </c>
    </row>
    <row r="81" spans="1:8" ht="15" thickBot="1">
      <c r="A81" s="4">
        <v>1432.8000489999999</v>
      </c>
      <c r="B81" s="5">
        <v>71.449996999999996</v>
      </c>
      <c r="C81" s="72"/>
      <c r="D81" s="6">
        <f t="shared" si="8"/>
        <v>-1.9422094621424382E-2</v>
      </c>
      <c r="E81" s="7">
        <f t="shared" si="6"/>
        <v>-9.7110473107121908E-3</v>
      </c>
      <c r="F81" s="8">
        <f t="shared" si="9"/>
        <v>-1.0442141959061431E-2</v>
      </c>
      <c r="G81" s="6">
        <f t="shared" si="7"/>
        <v>-5.2210709795307156E-3</v>
      </c>
      <c r="H81" s="9">
        <f t="shared" si="5"/>
        <v>-1.4932118290242907E-2</v>
      </c>
    </row>
    <row r="82" spans="1:8" ht="15" thickBot="1">
      <c r="A82" s="4">
        <v>1399</v>
      </c>
      <c r="B82" s="5">
        <v>69</v>
      </c>
      <c r="C82" s="72"/>
      <c r="D82" s="6">
        <f t="shared" si="8"/>
        <v>-2.3872910279791843E-2</v>
      </c>
      <c r="E82" s="7">
        <f t="shared" si="6"/>
        <v>-1.1936455139895922E-2</v>
      </c>
      <c r="F82" s="8">
        <f t="shared" si="9"/>
        <v>-3.4891357791212288E-2</v>
      </c>
      <c r="G82" s="6">
        <f t="shared" si="7"/>
        <v>-1.7445678895606144E-2</v>
      </c>
      <c r="H82" s="9">
        <f t="shared" si="5"/>
        <v>-2.9382134035502064E-2</v>
      </c>
    </row>
    <row r="83" spans="1:8" ht="15" thickBot="1">
      <c r="A83" s="4">
        <v>1406.4499510000001</v>
      </c>
      <c r="B83" s="5">
        <v>70.449996999999996</v>
      </c>
      <c r="C83" s="72"/>
      <c r="D83" s="6">
        <f t="shared" si="8"/>
        <v>5.3110685573598809E-3</v>
      </c>
      <c r="E83" s="7">
        <f t="shared" si="6"/>
        <v>2.6555342786799404E-3</v>
      </c>
      <c r="F83" s="8">
        <f t="shared" si="9"/>
        <v>2.0796691164036474E-2</v>
      </c>
      <c r="G83" s="6">
        <f t="shared" si="7"/>
        <v>1.0398345582018237E-2</v>
      </c>
      <c r="H83" s="9">
        <f t="shared" si="5"/>
        <v>1.3053879860698177E-2</v>
      </c>
    </row>
    <row r="84" spans="1:8" ht="15" thickBot="1">
      <c r="A84" s="4">
        <v>1436.6999510000001</v>
      </c>
      <c r="B84" s="5">
        <v>68.25</v>
      </c>
      <c r="C84" s="72"/>
      <c r="D84" s="6">
        <f t="shared" si="8"/>
        <v>2.1280018687894513E-2</v>
      </c>
      <c r="E84" s="7">
        <f t="shared" si="6"/>
        <v>1.0640009343947257E-2</v>
      </c>
      <c r="F84" s="8">
        <f t="shared" si="9"/>
        <v>-3.1725761696226693E-2</v>
      </c>
      <c r="G84" s="6">
        <f t="shared" si="7"/>
        <v>-1.5862880848113346E-2</v>
      </c>
      <c r="H84" s="9">
        <f t="shared" si="5"/>
        <v>-5.2228715041660895E-3</v>
      </c>
    </row>
    <row r="85" spans="1:8" ht="15" thickBot="1">
      <c r="A85" s="4">
        <v>1445</v>
      </c>
      <c r="B85" s="5">
        <v>68.199996999999996</v>
      </c>
      <c r="C85" s="72"/>
      <c r="D85" s="6">
        <f t="shared" si="8"/>
        <v>5.7605386357969844E-3</v>
      </c>
      <c r="E85" s="7">
        <f t="shared" si="6"/>
        <v>2.8802693178984922E-3</v>
      </c>
      <c r="F85" s="8">
        <f t="shared" si="9"/>
        <v>-7.3291320392352875E-4</v>
      </c>
      <c r="G85" s="6">
        <f t="shared" si="7"/>
        <v>-3.6645660196176437E-4</v>
      </c>
      <c r="H85" s="9">
        <f t="shared" si="5"/>
        <v>2.5138127159367277E-3</v>
      </c>
    </row>
    <row r="86" spans="1:8" ht="15" thickBot="1">
      <c r="A86" s="4">
        <v>1417.6999510000001</v>
      </c>
      <c r="B86" s="5">
        <v>63</v>
      </c>
      <c r="C86" s="72"/>
      <c r="D86" s="6">
        <f t="shared" si="8"/>
        <v>-1.9073515985971904E-2</v>
      </c>
      <c r="E86" s="7">
        <f t="shared" si="6"/>
        <v>-9.536757992985952E-3</v>
      </c>
      <c r="F86" s="8">
        <f t="shared" si="9"/>
        <v>-7.9309794469612921E-2</v>
      </c>
      <c r="G86" s="6">
        <f t="shared" si="7"/>
        <v>-3.965489723480646E-2</v>
      </c>
      <c r="H86" s="9">
        <f t="shared" si="5"/>
        <v>-4.9191655227792411E-2</v>
      </c>
    </row>
    <row r="87" spans="1:8" ht="15" thickBot="1">
      <c r="A87" s="4">
        <v>1426.400024</v>
      </c>
      <c r="B87" s="5">
        <v>63.400002000000001</v>
      </c>
      <c r="C87" s="72"/>
      <c r="D87" s="6">
        <f t="shared" si="8"/>
        <v>6.1179988139447722E-3</v>
      </c>
      <c r="E87" s="7">
        <f t="shared" si="6"/>
        <v>3.0589994069723861E-3</v>
      </c>
      <c r="F87" s="8">
        <f t="shared" si="9"/>
        <v>6.3291665973884137E-3</v>
      </c>
      <c r="G87" s="6">
        <f t="shared" si="7"/>
        <v>3.1645832986942068E-3</v>
      </c>
      <c r="H87" s="9">
        <f t="shared" si="5"/>
        <v>6.2235827056665929E-3</v>
      </c>
    </row>
    <row r="88" spans="1:8" ht="15" thickBot="1">
      <c r="A88" s="4">
        <v>1426.8000489999999</v>
      </c>
      <c r="B88" s="5">
        <v>60.900002000000001</v>
      </c>
      <c r="C88" s="72"/>
      <c r="D88" s="6">
        <f t="shared" si="8"/>
        <v>2.804044528151248E-4</v>
      </c>
      <c r="E88" s="7">
        <f t="shared" si="6"/>
        <v>1.402022264075624E-4</v>
      </c>
      <c r="F88" s="8">
        <f t="shared" si="9"/>
        <v>-4.0230685432347764E-2</v>
      </c>
      <c r="G88" s="6">
        <f t="shared" si="7"/>
        <v>-2.0115342716173882E-2</v>
      </c>
      <c r="H88" s="9">
        <f t="shared" si="5"/>
        <v>-1.997514048976632E-2</v>
      </c>
    </row>
    <row r="89" spans="1:8" ht="15" thickBot="1">
      <c r="A89" s="4">
        <v>1434.599976</v>
      </c>
      <c r="B89" s="5">
        <v>61.299999</v>
      </c>
      <c r="C89" s="72"/>
      <c r="D89" s="6">
        <f t="shared" si="8"/>
        <v>5.4518391356112427E-3</v>
      </c>
      <c r="E89" s="7">
        <f t="shared" si="6"/>
        <v>2.7259195678056214E-3</v>
      </c>
      <c r="F89" s="8">
        <f t="shared" si="9"/>
        <v>6.5466190723786353E-3</v>
      </c>
      <c r="G89" s="6">
        <f t="shared" si="7"/>
        <v>3.2733095361893176E-3</v>
      </c>
      <c r="H89" s="9">
        <f t="shared" si="5"/>
        <v>5.9992291039949394E-3</v>
      </c>
    </row>
    <row r="90" spans="1:8" ht="15" thickBot="1">
      <c r="A90" s="4">
        <v>1429</v>
      </c>
      <c r="B90" s="5">
        <v>63.650002000000001</v>
      </c>
      <c r="C90" s="72"/>
      <c r="D90" s="6">
        <f t="shared" si="8"/>
        <v>-3.9111490330645668E-3</v>
      </c>
      <c r="E90" s="7">
        <f t="shared" si="6"/>
        <v>-1.9555745165322834E-3</v>
      </c>
      <c r="F90" s="8">
        <f t="shared" si="9"/>
        <v>3.7619529796301406E-2</v>
      </c>
      <c r="G90" s="6">
        <f t="shared" si="7"/>
        <v>1.8809764898150703E-2</v>
      </c>
      <c r="H90" s="9">
        <f t="shared" si="5"/>
        <v>1.6854190381618419E-2</v>
      </c>
    </row>
    <row r="91" spans="1:8" ht="15" thickBot="1">
      <c r="A91" s="4">
        <v>1442</v>
      </c>
      <c r="B91" s="5">
        <v>65</v>
      </c>
      <c r="C91" s="72"/>
      <c r="D91" s="6">
        <f t="shared" si="8"/>
        <v>9.0561399150270484E-3</v>
      </c>
      <c r="E91" s="7">
        <f t="shared" si="6"/>
        <v>4.5280699575135242E-3</v>
      </c>
      <c r="F91" s="8">
        <f t="shared" si="9"/>
        <v>2.0987913470383888E-2</v>
      </c>
      <c r="G91" s="6">
        <f t="shared" si="7"/>
        <v>1.0493956735191944E-2</v>
      </c>
      <c r="H91" s="9">
        <f t="shared" si="5"/>
        <v>1.5022026692705468E-2</v>
      </c>
    </row>
    <row r="92" spans="1:8" ht="15" thickBot="1">
      <c r="A92" s="4">
        <v>1479</v>
      </c>
      <c r="B92" s="5">
        <v>65.949996999999996</v>
      </c>
      <c r="C92" s="72"/>
      <c r="D92" s="6">
        <f t="shared" si="8"/>
        <v>2.5335144865905403E-2</v>
      </c>
      <c r="E92" s="7">
        <f t="shared" si="6"/>
        <v>1.2667572432952702E-2</v>
      </c>
      <c r="F92" s="8">
        <f t="shared" si="9"/>
        <v>1.4509563778678573E-2</v>
      </c>
      <c r="G92" s="6">
        <f t="shared" si="7"/>
        <v>7.2547818893392863E-3</v>
      </c>
      <c r="H92" s="9">
        <f t="shared" si="5"/>
        <v>1.9922354322291988E-2</v>
      </c>
    </row>
    <row r="93" spans="1:8" ht="15" thickBot="1">
      <c r="A93" s="4">
        <v>1503.650024</v>
      </c>
      <c r="B93" s="5">
        <v>66.099997999999999</v>
      </c>
      <c r="C93" s="72"/>
      <c r="D93" s="6">
        <f t="shared" si="8"/>
        <v>1.6529317912371732E-2</v>
      </c>
      <c r="E93" s="7">
        <f t="shared" si="6"/>
        <v>8.264658956185866E-3</v>
      </c>
      <c r="F93" s="8">
        <f t="shared" si="9"/>
        <v>2.2718829261383108E-3</v>
      </c>
      <c r="G93" s="6">
        <f t="shared" si="7"/>
        <v>1.1359414630691554E-3</v>
      </c>
      <c r="H93" s="9">
        <f t="shared" si="5"/>
        <v>9.4006004192550216E-3</v>
      </c>
    </row>
    <row r="94" spans="1:8" ht="15" thickBot="1">
      <c r="A94" s="4">
        <v>1453.8000489999999</v>
      </c>
      <c r="B94" s="5">
        <v>64</v>
      </c>
      <c r="C94" s="72"/>
      <c r="D94" s="6">
        <f t="shared" si="8"/>
        <v>-3.3714649867863287E-2</v>
      </c>
      <c r="E94" s="7">
        <f t="shared" si="6"/>
        <v>-1.6857324933931644E-2</v>
      </c>
      <c r="F94" s="8">
        <f t="shared" si="9"/>
        <v>-3.2285633240782173E-2</v>
      </c>
      <c r="G94" s="6">
        <f t="shared" si="7"/>
        <v>-1.6142816620391087E-2</v>
      </c>
      <c r="H94" s="9">
        <f t="shared" si="5"/>
        <v>-3.300014155432273E-2</v>
      </c>
    </row>
    <row r="95" spans="1:8" ht="15" thickBot="1">
      <c r="A95" s="4">
        <v>1421.900024</v>
      </c>
      <c r="B95" s="5">
        <v>62.799999</v>
      </c>
      <c r="C95" s="72"/>
      <c r="D95" s="6">
        <f t="shared" si="8"/>
        <v>-2.2186829474155442E-2</v>
      </c>
      <c r="E95" s="7">
        <f t="shared" si="6"/>
        <v>-1.1093414737077721E-2</v>
      </c>
      <c r="F95" s="8">
        <f t="shared" si="9"/>
        <v>-1.8928025809085876E-2</v>
      </c>
      <c r="G95" s="6">
        <f t="shared" si="7"/>
        <v>-9.4640129045429379E-3</v>
      </c>
      <c r="H95" s="9">
        <f t="shared" si="5"/>
        <v>-2.0557427641620659E-2</v>
      </c>
    </row>
    <row r="96" spans="1:8" ht="15" thickBot="1">
      <c r="A96" s="4">
        <v>1423</v>
      </c>
      <c r="B96" s="5">
        <v>63.299999</v>
      </c>
      <c r="C96" s="72"/>
      <c r="D96" s="6">
        <f t="shared" si="8"/>
        <v>7.7329680869967507E-4</v>
      </c>
      <c r="E96" s="7">
        <f t="shared" si="6"/>
        <v>3.8664840434983754E-4</v>
      </c>
      <c r="F96" s="8">
        <f t="shared" si="9"/>
        <v>7.9302558017560632E-3</v>
      </c>
      <c r="G96" s="6">
        <f t="shared" si="7"/>
        <v>3.9651279008780316E-3</v>
      </c>
      <c r="H96" s="9">
        <f t="shared" si="5"/>
        <v>4.3517763052278689E-3</v>
      </c>
    </row>
    <row r="97" spans="1:8" ht="15" thickBot="1">
      <c r="A97" s="4">
        <v>1409.599976</v>
      </c>
      <c r="B97" s="5">
        <v>63.599997999999999</v>
      </c>
      <c r="C97" s="72"/>
      <c r="D97" s="6">
        <f t="shared" si="8"/>
        <v>-9.461359934044216E-3</v>
      </c>
      <c r="E97" s="7">
        <f t="shared" si="6"/>
        <v>-4.730679967022108E-3</v>
      </c>
      <c r="F97" s="8">
        <f t="shared" si="9"/>
        <v>4.7281255471930657E-3</v>
      </c>
      <c r="G97" s="6">
        <f t="shared" si="7"/>
        <v>2.3640627735965329E-3</v>
      </c>
      <c r="H97" s="9">
        <f t="shared" si="5"/>
        <v>-2.3666171934255751E-3</v>
      </c>
    </row>
    <row r="98" spans="1:8" ht="15" thickBot="1">
      <c r="A98" s="4">
        <v>1410.8000489999999</v>
      </c>
      <c r="B98" s="5">
        <v>63.5</v>
      </c>
      <c r="C98" s="72"/>
      <c r="D98" s="6">
        <f t="shared" si="8"/>
        <v>8.5099493815492754E-4</v>
      </c>
      <c r="E98" s="7">
        <f t="shared" si="6"/>
        <v>4.2549746907746377E-4</v>
      </c>
      <c r="F98" s="8">
        <f t="shared" si="9"/>
        <v>-1.5735330008890985E-3</v>
      </c>
      <c r="G98" s="6">
        <f t="shared" si="7"/>
        <v>-7.8676650044454924E-4</v>
      </c>
      <c r="H98" s="9">
        <f t="shared" si="5"/>
        <v>-3.6126903136708547E-4</v>
      </c>
    </row>
    <row r="99" spans="1:8" ht="15" thickBot="1">
      <c r="A99" s="4">
        <v>1424.9499510000001</v>
      </c>
      <c r="B99" s="5">
        <v>63.400002000000001</v>
      </c>
      <c r="C99" s="72"/>
      <c r="D99" s="6">
        <f t="shared" si="8"/>
        <v>9.9797368867290456E-3</v>
      </c>
      <c r="E99" s="7">
        <f t="shared" si="6"/>
        <v>4.9898684433645228E-3</v>
      </c>
      <c r="F99" s="8">
        <f t="shared" si="9"/>
        <v>-1.5760129097248394E-3</v>
      </c>
      <c r="G99" s="6">
        <f t="shared" si="7"/>
        <v>-7.8800645486241971E-4</v>
      </c>
      <c r="H99" s="9">
        <f t="shared" si="5"/>
        <v>4.2018619885021034E-3</v>
      </c>
    </row>
    <row r="100" spans="1:8" ht="15" thickBot="1">
      <c r="A100" s="4">
        <v>1430</v>
      </c>
      <c r="B100" s="5">
        <v>63.849997999999999</v>
      </c>
      <c r="C100" s="72"/>
      <c r="D100" s="6">
        <f t="shared" si="8"/>
        <v>3.5377532732607155E-3</v>
      </c>
      <c r="E100" s="7">
        <f t="shared" si="6"/>
        <v>1.7688766366303578E-3</v>
      </c>
      <c r="F100" s="8">
        <f t="shared" si="9"/>
        <v>7.072658166212378E-3</v>
      </c>
      <c r="G100" s="6">
        <f t="shared" si="7"/>
        <v>3.536329083106189E-3</v>
      </c>
      <c r="H100" s="9">
        <f t="shared" si="5"/>
        <v>5.3052057197365467E-3</v>
      </c>
    </row>
    <row r="101" spans="1:8" ht="15" thickBot="1">
      <c r="A101" s="4">
        <v>1424.1999510000001</v>
      </c>
      <c r="B101" s="5">
        <v>70.199996999999996</v>
      </c>
      <c r="C101" s="72"/>
      <c r="D101" s="6">
        <f t="shared" si="8"/>
        <v>-4.0642261112092621E-3</v>
      </c>
      <c r="E101" s="7">
        <f t="shared" si="6"/>
        <v>-2.032113055604631E-3</v>
      </c>
      <c r="F101" s="8">
        <f t="shared" si="9"/>
        <v>9.4811717141588273E-2</v>
      </c>
      <c r="G101" s="6">
        <f t="shared" si="7"/>
        <v>4.7405858570794136E-2</v>
      </c>
      <c r="H101" s="9">
        <f t="shared" si="5"/>
        <v>4.5373745515189502E-2</v>
      </c>
    </row>
    <row r="102" spans="1:8" ht="15" thickBot="1">
      <c r="A102" s="4">
        <v>1408.599976</v>
      </c>
      <c r="B102" s="5">
        <v>73.400002000000001</v>
      </c>
      <c r="C102" s="72"/>
      <c r="D102" s="6">
        <f t="shared" si="8"/>
        <v>-1.1013931869627815E-2</v>
      </c>
      <c r="E102" s="7">
        <f t="shared" si="6"/>
        <v>-5.5069659348139077E-3</v>
      </c>
      <c r="F102" s="8">
        <f t="shared" si="9"/>
        <v>4.4575694571704245E-2</v>
      </c>
      <c r="G102" s="6">
        <f t="shared" si="7"/>
        <v>2.2287847285852123E-2</v>
      </c>
      <c r="H102" s="9">
        <f t="shared" si="5"/>
        <v>1.6780881351038217E-2</v>
      </c>
    </row>
    <row r="103" spans="1:8" ht="15" thickBot="1">
      <c r="A103" s="4">
        <v>1398.900024</v>
      </c>
      <c r="B103" s="5">
        <v>73.25</v>
      </c>
      <c r="C103" s="72"/>
      <c r="D103" s="6">
        <f t="shared" si="8"/>
        <v>-6.9100556343940044E-3</v>
      </c>
      <c r="E103" s="7">
        <f t="shared" si="6"/>
        <v>-3.4550278171970022E-3</v>
      </c>
      <c r="F103" s="8">
        <f t="shared" si="9"/>
        <v>-2.0457149712492955E-3</v>
      </c>
      <c r="G103" s="6">
        <f t="shared" si="7"/>
        <v>-1.0228574856246478E-3</v>
      </c>
      <c r="H103" s="9">
        <f t="shared" si="5"/>
        <v>-4.4778853028216497E-3</v>
      </c>
    </row>
    <row r="104" spans="1:8" ht="15" thickBot="1">
      <c r="A104" s="4">
        <v>1442.599976</v>
      </c>
      <c r="B104" s="5">
        <v>71.400002000000001</v>
      </c>
      <c r="C104" s="72"/>
      <c r="D104" s="6">
        <f t="shared" si="8"/>
        <v>3.076079379422202E-2</v>
      </c>
      <c r="E104" s="7">
        <f t="shared" si="6"/>
        <v>1.538039689711101E-2</v>
      </c>
      <c r="F104" s="8">
        <f t="shared" si="9"/>
        <v>-2.5580350540433856E-2</v>
      </c>
      <c r="G104" s="6">
        <f t="shared" si="7"/>
        <v>-1.2790175270216928E-2</v>
      </c>
      <c r="H104" s="9">
        <f t="shared" si="5"/>
        <v>2.590221626894082E-3</v>
      </c>
    </row>
    <row r="105" spans="1:8" ht="15" thickBot="1">
      <c r="A105" s="4">
        <v>1482.75</v>
      </c>
      <c r="B105" s="5">
        <v>77.349997999999999</v>
      </c>
      <c r="C105" s="72"/>
      <c r="D105" s="6">
        <f t="shared" si="8"/>
        <v>2.7451447285892296E-2</v>
      </c>
      <c r="E105" s="7">
        <f t="shared" si="6"/>
        <v>1.3725723642946148E-2</v>
      </c>
      <c r="F105" s="8">
        <f t="shared" si="9"/>
        <v>8.0042653805835473E-2</v>
      </c>
      <c r="G105" s="6">
        <f t="shared" si="7"/>
        <v>4.0021326902917737E-2</v>
      </c>
      <c r="H105" s="9">
        <f t="shared" si="5"/>
        <v>5.3747050545863886E-2</v>
      </c>
    </row>
    <row r="106" spans="1:8" ht="15" thickBot="1">
      <c r="A106" s="4">
        <v>1478.849976</v>
      </c>
      <c r="B106" s="5">
        <v>78.449996999999996</v>
      </c>
      <c r="C106" s="72"/>
      <c r="D106" s="6">
        <f t="shared" si="8"/>
        <v>-2.6337292585025779E-3</v>
      </c>
      <c r="E106" s="7">
        <f t="shared" si="6"/>
        <v>-1.3168646292512889E-3</v>
      </c>
      <c r="F106" s="8">
        <f t="shared" si="9"/>
        <v>1.4120889775544614E-2</v>
      </c>
      <c r="G106" s="6">
        <f t="shared" si="7"/>
        <v>7.060444887772307E-3</v>
      </c>
      <c r="H106" s="9">
        <f t="shared" si="5"/>
        <v>5.7435802585210178E-3</v>
      </c>
    </row>
    <row r="107" spans="1:8" ht="15" thickBot="1">
      <c r="A107" s="4">
        <v>1465.900024</v>
      </c>
      <c r="B107" s="5">
        <v>76.550003000000004</v>
      </c>
      <c r="C107" s="72"/>
      <c r="D107" s="6">
        <f t="shared" si="8"/>
        <v>-8.795337792153567E-3</v>
      </c>
      <c r="E107" s="7">
        <f t="shared" si="6"/>
        <v>-4.3976688960767835E-3</v>
      </c>
      <c r="F107" s="8">
        <f t="shared" si="9"/>
        <v>-2.4517279644359159E-2</v>
      </c>
      <c r="G107" s="6">
        <f t="shared" si="7"/>
        <v>-1.225863982217958E-2</v>
      </c>
      <c r="H107" s="9">
        <f t="shared" si="5"/>
        <v>-1.6656308718256362E-2</v>
      </c>
    </row>
    <row r="108" spans="1:8" ht="15" thickBot="1">
      <c r="A108" s="4">
        <v>1501.900024</v>
      </c>
      <c r="B108" s="5">
        <v>77.199996999999996</v>
      </c>
      <c r="C108" s="72"/>
      <c r="D108" s="6">
        <f t="shared" si="8"/>
        <v>2.4261584523114069E-2</v>
      </c>
      <c r="E108" s="7">
        <f t="shared" si="6"/>
        <v>1.2130792261557034E-2</v>
      </c>
      <c r="F108" s="8">
        <f t="shared" si="9"/>
        <v>8.4552568768622369E-3</v>
      </c>
      <c r="G108" s="6">
        <f t="shared" si="7"/>
        <v>4.2276284384311184E-3</v>
      </c>
      <c r="H108" s="9">
        <f t="shared" si="5"/>
        <v>1.6358420699988153E-2</v>
      </c>
    </row>
    <row r="109" spans="1:8" ht="15" thickBot="1">
      <c r="A109" s="4">
        <v>1520.4499510000001</v>
      </c>
      <c r="B109" s="5">
        <v>82.150002000000001</v>
      </c>
      <c r="C109" s="72"/>
      <c r="D109" s="6">
        <f t="shared" si="8"/>
        <v>1.2275322238372665E-2</v>
      </c>
      <c r="E109" s="7">
        <f t="shared" si="6"/>
        <v>6.1376611191863327E-3</v>
      </c>
      <c r="F109" s="8">
        <f t="shared" si="9"/>
        <v>6.2147450658359783E-2</v>
      </c>
      <c r="G109" s="6">
        <f t="shared" si="7"/>
        <v>3.1073725329179892E-2</v>
      </c>
      <c r="H109" s="9">
        <f t="shared" si="5"/>
        <v>3.7211386448366225E-2</v>
      </c>
    </row>
    <row r="110" spans="1:8" ht="15" thickBot="1">
      <c r="A110" s="4">
        <v>1513.75</v>
      </c>
      <c r="B110" s="5">
        <v>83.900002000000001</v>
      </c>
      <c r="C110" s="72"/>
      <c r="D110" s="6">
        <f t="shared" si="8"/>
        <v>-4.4162955623645818E-3</v>
      </c>
      <c r="E110" s="7">
        <f t="shared" si="6"/>
        <v>-2.2081477811822909E-3</v>
      </c>
      <c r="F110" s="8">
        <f t="shared" si="9"/>
        <v>2.1078768482076633E-2</v>
      </c>
      <c r="G110" s="6">
        <f t="shared" si="7"/>
        <v>1.0539384241038317E-2</v>
      </c>
      <c r="H110" s="9">
        <f t="shared" si="5"/>
        <v>8.3312364598560253E-3</v>
      </c>
    </row>
    <row r="111" spans="1:8" ht="15" thickBot="1">
      <c r="A111" s="4">
        <v>1487</v>
      </c>
      <c r="B111" s="5">
        <v>83.300003000000004</v>
      </c>
      <c r="C111" s="72"/>
      <c r="D111" s="6">
        <f t="shared" si="8"/>
        <v>-1.7829348407146901E-2</v>
      </c>
      <c r="E111" s="7">
        <f t="shared" si="6"/>
        <v>-8.9146742035734507E-3</v>
      </c>
      <c r="F111" s="8">
        <f t="shared" si="9"/>
        <v>-7.1770521238602942E-3</v>
      </c>
      <c r="G111" s="6">
        <f t="shared" si="7"/>
        <v>-3.5885260619301471E-3</v>
      </c>
      <c r="H111" s="9">
        <f t="shared" si="5"/>
        <v>-1.2503200265503597E-2</v>
      </c>
    </row>
    <row r="112" spans="1:8" ht="15" thickBot="1">
      <c r="A112" s="4">
        <v>1489</v>
      </c>
      <c r="B112" s="5">
        <v>81.900002000000001</v>
      </c>
      <c r="C112" s="72"/>
      <c r="D112" s="6">
        <f t="shared" si="8"/>
        <v>1.3440862238539562E-3</v>
      </c>
      <c r="E112" s="7">
        <f t="shared" si="6"/>
        <v>6.7204311192697809E-4</v>
      </c>
      <c r="F112" s="8">
        <f t="shared" si="9"/>
        <v>-1.6949569908154261E-2</v>
      </c>
      <c r="G112" s="6">
        <f t="shared" si="7"/>
        <v>-8.4747849540771306E-3</v>
      </c>
      <c r="H112" s="9">
        <f t="shared" si="5"/>
        <v>-7.8027418421501528E-3</v>
      </c>
    </row>
    <row r="113" spans="1:8" ht="15" thickBot="1">
      <c r="A113" s="4">
        <v>1513</v>
      </c>
      <c r="B113" s="5">
        <v>80.75</v>
      </c>
      <c r="C113" s="72"/>
      <c r="D113" s="6">
        <f t="shared" si="8"/>
        <v>1.5989681104346905E-2</v>
      </c>
      <c r="E113" s="7">
        <f t="shared" si="6"/>
        <v>7.9948405521734524E-3</v>
      </c>
      <c r="F113" s="8">
        <f t="shared" si="9"/>
        <v>-1.4141053176281908E-2</v>
      </c>
      <c r="G113" s="6">
        <f t="shared" si="7"/>
        <v>-7.0705265881409541E-3</v>
      </c>
      <c r="H113" s="9">
        <f t="shared" si="5"/>
        <v>9.2431396403249832E-4</v>
      </c>
    </row>
    <row r="114" spans="1:8" ht="15" thickBot="1">
      <c r="A114" s="4">
        <v>1519.5</v>
      </c>
      <c r="B114" s="5">
        <v>81.849997999999999</v>
      </c>
      <c r="C114" s="72"/>
      <c r="D114" s="6">
        <f t="shared" si="8"/>
        <v>4.2868985684918091E-3</v>
      </c>
      <c r="E114" s="7">
        <f t="shared" si="6"/>
        <v>2.1434492842459046E-3</v>
      </c>
      <c r="F114" s="8">
        <f t="shared" si="9"/>
        <v>1.3530317279435619E-2</v>
      </c>
      <c r="G114" s="6">
        <f t="shared" si="7"/>
        <v>6.7651586397178094E-3</v>
      </c>
      <c r="H114" s="9">
        <f t="shared" si="5"/>
        <v>8.9086079239637135E-3</v>
      </c>
    </row>
    <row r="115" spans="1:8" ht="15" thickBot="1">
      <c r="A115" s="4">
        <v>1527</v>
      </c>
      <c r="B115" s="5">
        <v>80</v>
      </c>
      <c r="C115" s="72"/>
      <c r="D115" s="6">
        <f t="shared" si="8"/>
        <v>4.9236928617847411E-3</v>
      </c>
      <c r="E115" s="7">
        <f t="shared" si="6"/>
        <v>2.4618464308923706E-3</v>
      </c>
      <c r="F115" s="8">
        <f t="shared" si="9"/>
        <v>-2.2861644708320038E-2</v>
      </c>
      <c r="G115" s="6">
        <f t="shared" si="7"/>
        <v>-1.1430822354160019E-2</v>
      </c>
      <c r="H115" s="9">
        <f t="shared" si="5"/>
        <v>-8.9689759232676487E-3</v>
      </c>
    </row>
    <row r="116" spans="1:8" ht="15" thickBot="1">
      <c r="A116" s="4">
        <v>1510.1999510000001</v>
      </c>
      <c r="B116" s="5">
        <v>77.400002000000001</v>
      </c>
      <c r="C116" s="72"/>
      <c r="D116" s="6">
        <f t="shared" si="8"/>
        <v>-1.1062966295341406E-2</v>
      </c>
      <c r="E116" s="7">
        <f t="shared" si="6"/>
        <v>-5.5314831476707032E-3</v>
      </c>
      <c r="F116" s="8">
        <f t="shared" si="9"/>
        <v>-3.3039828238407246E-2</v>
      </c>
      <c r="G116" s="6">
        <f t="shared" si="7"/>
        <v>-1.6519914119203623E-2</v>
      </c>
      <c r="H116" s="9">
        <f t="shared" si="5"/>
        <v>-2.2051397266874325E-2</v>
      </c>
    </row>
    <row r="117" spans="1:8" ht="15" thickBot="1">
      <c r="A117" s="4">
        <v>1524.9499510000001</v>
      </c>
      <c r="B117" s="5">
        <v>78.599997999999999</v>
      </c>
      <c r="C117" s="72"/>
      <c r="D117" s="6">
        <f t="shared" si="8"/>
        <v>9.7195305632719175E-3</v>
      </c>
      <c r="E117" s="7">
        <f t="shared" si="6"/>
        <v>4.8597652816359587E-3</v>
      </c>
      <c r="F117" s="8">
        <f t="shared" si="9"/>
        <v>1.5384867554393581E-2</v>
      </c>
      <c r="G117" s="6">
        <f t="shared" si="7"/>
        <v>7.6924337771967907E-3</v>
      </c>
      <c r="H117" s="9">
        <f t="shared" si="5"/>
        <v>1.2552199058832749E-2</v>
      </c>
    </row>
    <row r="118" spans="1:8" ht="15" thickBot="1">
      <c r="A118" s="4">
        <v>1520.650024</v>
      </c>
      <c r="B118" s="5">
        <v>81</v>
      </c>
      <c r="C118" s="72"/>
      <c r="D118" s="6">
        <f t="shared" si="8"/>
        <v>-2.8236996928942344E-3</v>
      </c>
      <c r="E118" s="7">
        <f t="shared" si="6"/>
        <v>-1.4118498464471172E-3</v>
      </c>
      <c r="F118" s="8">
        <f t="shared" si="9"/>
        <v>3.0077480682570927E-2</v>
      </c>
      <c r="G118" s="6">
        <f t="shared" si="7"/>
        <v>1.5038740341285464E-2</v>
      </c>
      <c r="H118" s="9">
        <f t="shared" si="5"/>
        <v>1.3626890494838347E-2</v>
      </c>
    </row>
    <row r="119" spans="1:8" ht="15" thickBot="1">
      <c r="A119" s="4">
        <v>1514</v>
      </c>
      <c r="B119" s="5">
        <v>81.699996999999996</v>
      </c>
      <c r="C119" s="72"/>
      <c r="D119" s="6">
        <f t="shared" si="8"/>
        <v>-4.382735796274578E-3</v>
      </c>
      <c r="E119" s="7">
        <f t="shared" si="6"/>
        <v>-2.191367898137289E-3</v>
      </c>
      <c r="F119" s="8">
        <f t="shared" si="9"/>
        <v>8.6048104738115552E-3</v>
      </c>
      <c r="G119" s="6">
        <f t="shared" si="7"/>
        <v>4.3024052369057776E-3</v>
      </c>
      <c r="H119" s="9">
        <f t="shared" si="5"/>
        <v>2.1110373387684886E-3</v>
      </c>
    </row>
    <row r="120" spans="1:8" ht="15" thickBot="1">
      <c r="A120" s="4">
        <v>1501.3000489999999</v>
      </c>
      <c r="B120" s="5">
        <v>81.449996999999996</v>
      </c>
      <c r="C120" s="72"/>
      <c r="D120" s="6">
        <f t="shared" si="8"/>
        <v>-8.4237229407553606E-3</v>
      </c>
      <c r="E120" s="7">
        <f t="shared" si="6"/>
        <v>-4.2118614703776803E-3</v>
      </c>
      <c r="F120" s="8">
        <f t="shared" si="9"/>
        <v>-3.0646669306093246E-3</v>
      </c>
      <c r="G120" s="6">
        <f t="shared" si="7"/>
        <v>-1.5323334653046623E-3</v>
      </c>
      <c r="H120" s="9">
        <f t="shared" si="5"/>
        <v>-5.7441949356823426E-3</v>
      </c>
    </row>
    <row r="121" spans="1:8" ht="15" thickBot="1">
      <c r="A121" s="4">
        <v>1502</v>
      </c>
      <c r="B121" s="5">
        <v>83</v>
      </c>
      <c r="C121" s="72"/>
      <c r="D121" s="6">
        <f t="shared" si="8"/>
        <v>4.6612126744136561E-4</v>
      </c>
      <c r="E121" s="7">
        <f t="shared" si="6"/>
        <v>2.330606337206828E-4</v>
      </c>
      <c r="F121" s="8">
        <f t="shared" si="9"/>
        <v>1.8851309580956946E-2</v>
      </c>
      <c r="G121" s="6">
        <f t="shared" si="7"/>
        <v>9.4256547904784729E-3</v>
      </c>
      <c r="H121" s="9">
        <f t="shared" si="5"/>
        <v>9.658715424199155E-3</v>
      </c>
    </row>
    <row r="122" spans="1:8" ht="15" thickBot="1">
      <c r="A122" s="4">
        <v>1489</v>
      </c>
      <c r="B122" s="5">
        <v>80.650002000000001</v>
      </c>
      <c r="C122" s="72"/>
      <c r="D122" s="6">
        <f t="shared" si="8"/>
        <v>-8.6927996400711135E-3</v>
      </c>
      <c r="E122" s="7">
        <f t="shared" si="6"/>
        <v>-4.3463998200355567E-3</v>
      </c>
      <c r="F122" s="8">
        <f t="shared" si="9"/>
        <v>-2.8721778426868304E-2</v>
      </c>
      <c r="G122" s="6">
        <f t="shared" si="7"/>
        <v>-1.4360889213434152E-2</v>
      </c>
      <c r="H122" s="9">
        <f t="shared" si="5"/>
        <v>-1.8707289033469708E-2</v>
      </c>
    </row>
    <row r="123" spans="1:8" ht="15" thickBot="1">
      <c r="A123" s="4">
        <v>1496.5500489999999</v>
      </c>
      <c r="B123" s="5">
        <v>81.199996999999996</v>
      </c>
      <c r="C123" s="72"/>
      <c r="D123" s="6">
        <f t="shared" si="8"/>
        <v>5.0577380855894253E-3</v>
      </c>
      <c r="E123" s="7">
        <f t="shared" si="6"/>
        <v>2.5288690427947126E-3</v>
      </c>
      <c r="F123" s="8">
        <f t="shared" si="9"/>
        <v>6.7963808520891244E-3</v>
      </c>
      <c r="G123" s="6">
        <f t="shared" si="7"/>
        <v>3.3981904260445622E-3</v>
      </c>
      <c r="H123" s="9">
        <f t="shared" si="5"/>
        <v>5.9270594688392748E-3</v>
      </c>
    </row>
    <row r="124" spans="1:8" ht="15" thickBot="1">
      <c r="A124" s="4">
        <v>1486</v>
      </c>
      <c r="B124" s="5">
        <v>80.400002000000001</v>
      </c>
      <c r="C124" s="72"/>
      <c r="D124" s="6">
        <f t="shared" si="8"/>
        <v>-7.0745454918939646E-3</v>
      </c>
      <c r="E124" s="7">
        <f t="shared" si="6"/>
        <v>-3.5372727459469823E-3</v>
      </c>
      <c r="F124" s="8">
        <f t="shared" si="9"/>
        <v>-9.9010091612764337E-3</v>
      </c>
      <c r="G124" s="6">
        <f t="shared" si="7"/>
        <v>-4.9505045806382169E-3</v>
      </c>
      <c r="H124" s="9">
        <f t="shared" si="5"/>
        <v>-8.4877773265851983E-3</v>
      </c>
    </row>
    <row r="125" spans="1:8" ht="15" thickBot="1">
      <c r="A125" s="4">
        <v>1496</v>
      </c>
      <c r="B125" s="5">
        <v>79.75</v>
      </c>
      <c r="C125" s="72"/>
      <c r="D125" s="6">
        <f t="shared" si="8"/>
        <v>6.7069332567180799E-3</v>
      </c>
      <c r="E125" s="7">
        <f t="shared" si="6"/>
        <v>3.35346662835904E-3</v>
      </c>
      <c r="F125" s="8">
        <f t="shared" si="9"/>
        <v>-8.1174593955882762E-3</v>
      </c>
      <c r="G125" s="6">
        <f t="shared" si="7"/>
        <v>-4.0587296977941381E-3</v>
      </c>
      <c r="H125" s="9">
        <f t="shared" si="5"/>
        <v>-7.0526306943509811E-4</v>
      </c>
    </row>
    <row r="126" spans="1:8" ht="15" thickBot="1">
      <c r="A126" s="4">
        <v>1494</v>
      </c>
      <c r="B126" s="5">
        <v>79.150002000000001</v>
      </c>
      <c r="C126" s="72"/>
      <c r="D126" s="6">
        <f t="shared" si="8"/>
        <v>-1.3377928416599422E-3</v>
      </c>
      <c r="E126" s="7">
        <f t="shared" si="6"/>
        <v>-6.6889642082997112E-4</v>
      </c>
      <c r="F126" s="8">
        <f t="shared" si="9"/>
        <v>-7.5519300694555066E-3</v>
      </c>
      <c r="G126" s="6">
        <f t="shared" si="7"/>
        <v>-3.7759650347277533E-3</v>
      </c>
      <c r="H126" s="9">
        <f t="shared" si="5"/>
        <v>-4.4448614555577248E-3</v>
      </c>
    </row>
    <row r="127" spans="1:8" ht="15" thickBot="1">
      <c r="A127" s="4">
        <v>1478.75</v>
      </c>
      <c r="B127" s="5">
        <v>78.300003000000004</v>
      </c>
      <c r="C127" s="72"/>
      <c r="D127" s="6">
        <f t="shared" si="8"/>
        <v>-1.0259950400166098E-2</v>
      </c>
      <c r="E127" s="7">
        <f t="shared" si="6"/>
        <v>-5.1299752000830492E-3</v>
      </c>
      <c r="F127" s="8">
        <f t="shared" si="9"/>
        <v>-1.0797170284565475E-2</v>
      </c>
      <c r="G127" s="6">
        <f t="shared" si="7"/>
        <v>-5.3985851422827377E-3</v>
      </c>
      <c r="H127" s="9">
        <f t="shared" si="5"/>
        <v>-1.0528560342365788E-2</v>
      </c>
    </row>
    <row r="128" spans="1:8" ht="15" thickBot="1">
      <c r="A128" s="4">
        <v>1490</v>
      </c>
      <c r="B128" s="5">
        <v>77.900002000000001</v>
      </c>
      <c r="C128" s="72"/>
      <c r="D128" s="6">
        <f t="shared" si="8"/>
        <v>7.5789836469082987E-3</v>
      </c>
      <c r="E128" s="7">
        <f t="shared" si="6"/>
        <v>3.7894918234541494E-3</v>
      </c>
      <c r="F128" s="8">
        <f t="shared" si="9"/>
        <v>-5.1216627602897564E-3</v>
      </c>
      <c r="G128" s="6">
        <f t="shared" si="7"/>
        <v>-2.5608313801448782E-3</v>
      </c>
      <c r="H128" s="9">
        <f t="shared" si="5"/>
        <v>1.2286604433092711E-3</v>
      </c>
    </row>
    <row r="129" spans="1:8" ht="15" thickBot="1">
      <c r="A129" s="4">
        <v>1491.8000489999999</v>
      </c>
      <c r="B129" s="5">
        <v>77.550003000000004</v>
      </c>
      <c r="C129" s="72"/>
      <c r="D129" s="6">
        <f t="shared" si="8"/>
        <v>1.2073574277834127E-3</v>
      </c>
      <c r="E129" s="7">
        <f t="shared" si="6"/>
        <v>6.0367871389170635E-4</v>
      </c>
      <c r="F129" s="8">
        <f t="shared" si="9"/>
        <v>-4.5030502433765262E-3</v>
      </c>
      <c r="G129" s="6">
        <f t="shared" si="7"/>
        <v>-2.2515251216882631E-3</v>
      </c>
      <c r="H129" s="9">
        <f t="shared" si="5"/>
        <v>-1.6478464077965566E-3</v>
      </c>
    </row>
    <row r="130" spans="1:8" ht="15" thickBot="1">
      <c r="A130" s="4">
        <v>1508</v>
      </c>
      <c r="B130" s="5">
        <v>81.900002000000001</v>
      </c>
      <c r="C130" s="72"/>
      <c r="D130" s="6">
        <f t="shared" si="8"/>
        <v>1.0800792200612967E-2</v>
      </c>
      <c r="E130" s="7">
        <f t="shared" si="6"/>
        <v>5.4003961003064836E-3</v>
      </c>
      <c r="F130" s="8">
        <f t="shared" si="9"/>
        <v>5.4576086971781297E-2</v>
      </c>
      <c r="G130" s="6">
        <f t="shared" si="7"/>
        <v>2.7288043485890649E-2</v>
      </c>
      <c r="H130" s="9">
        <f t="shared" ref="H130:H193" si="10">E130+G130</f>
        <v>3.2688439586197132E-2</v>
      </c>
    </row>
    <row r="131" spans="1:8" ht="15" thickBot="1">
      <c r="A131" s="4">
        <v>1497.8000489999999</v>
      </c>
      <c r="B131" s="5">
        <v>81.25</v>
      </c>
      <c r="C131" s="72"/>
      <c r="D131" s="6">
        <f t="shared" si="8"/>
        <v>-6.7868720379870764E-3</v>
      </c>
      <c r="E131" s="7">
        <f t="shared" ref="E131:E194" si="11">D131*$C$1</f>
        <v>-3.3934360189935382E-3</v>
      </c>
      <c r="F131" s="8">
        <f t="shared" si="9"/>
        <v>-7.9681940692010022E-3</v>
      </c>
      <c r="G131" s="6">
        <f t="shared" ref="G131:G194" si="12">F131*$C$1</f>
        <v>-3.9840970346005011E-3</v>
      </c>
      <c r="H131" s="9">
        <f t="shared" si="10"/>
        <v>-7.3775330535940393E-3</v>
      </c>
    </row>
    <row r="132" spans="1:8" ht="15" thickBot="1">
      <c r="A132" s="4">
        <v>1513.4499510000001</v>
      </c>
      <c r="B132" s="5">
        <v>79.150002000000001</v>
      </c>
      <c r="C132" s="72"/>
      <c r="D132" s="6">
        <f t="shared" ref="D132:D195" si="13">LN(A132/A131)</f>
        <v>1.0394383000548795E-2</v>
      </c>
      <c r="E132" s="7">
        <f t="shared" si="11"/>
        <v>5.1971915002743977E-3</v>
      </c>
      <c r="F132" s="8">
        <f t="shared" ref="F132:F195" si="14">LN(B132/B131)</f>
        <v>-2.6186009614348457E-2</v>
      </c>
      <c r="G132" s="6">
        <f t="shared" si="12"/>
        <v>-1.3093004807174229E-2</v>
      </c>
      <c r="H132" s="9">
        <f t="shared" si="10"/>
        <v>-7.89581330689983E-3</v>
      </c>
    </row>
    <row r="133" spans="1:8" ht="15" thickBot="1">
      <c r="A133" s="4">
        <v>1522</v>
      </c>
      <c r="B133" s="5">
        <v>79.199996999999996</v>
      </c>
      <c r="C133" s="72"/>
      <c r="D133" s="6">
        <f t="shared" si="13"/>
        <v>5.6334788911680577E-3</v>
      </c>
      <c r="E133" s="7">
        <f t="shared" si="11"/>
        <v>2.8167394455840288E-3</v>
      </c>
      <c r="F133" s="8">
        <f t="shared" si="14"/>
        <v>6.3144934609314651E-4</v>
      </c>
      <c r="G133" s="6">
        <f t="shared" si="12"/>
        <v>3.1572467304657326E-4</v>
      </c>
      <c r="H133" s="9">
        <f t="shared" si="10"/>
        <v>3.132464118630602E-3</v>
      </c>
    </row>
    <row r="134" spans="1:8" ht="15" thickBot="1">
      <c r="A134" s="4">
        <v>1523</v>
      </c>
      <c r="B134" s="5">
        <v>80.400002000000001</v>
      </c>
      <c r="C134" s="72"/>
      <c r="D134" s="6">
        <f t="shared" si="13"/>
        <v>6.5681447353075359E-4</v>
      </c>
      <c r="E134" s="7">
        <f t="shared" si="11"/>
        <v>3.284072367653768E-4</v>
      </c>
      <c r="F134" s="8">
        <f t="shared" si="14"/>
        <v>1.5037940118950746E-2</v>
      </c>
      <c r="G134" s="6">
        <f t="shared" si="12"/>
        <v>7.5189700594753732E-3</v>
      </c>
      <c r="H134" s="9">
        <f t="shared" si="10"/>
        <v>7.8473772962407498E-3</v>
      </c>
    </row>
    <row r="135" spans="1:8" ht="15" thickBot="1">
      <c r="A135" s="4">
        <v>1508.1999510000001</v>
      </c>
      <c r="B135" s="5">
        <v>82.699996999999996</v>
      </c>
      <c r="C135" s="72"/>
      <c r="D135" s="6">
        <f t="shared" si="13"/>
        <v>-9.7652196156754068E-3</v>
      </c>
      <c r="E135" s="7">
        <f t="shared" si="11"/>
        <v>-4.8826098078377034E-3</v>
      </c>
      <c r="F135" s="8">
        <f t="shared" si="14"/>
        <v>2.8205364693407359E-2</v>
      </c>
      <c r="G135" s="6">
        <f t="shared" si="12"/>
        <v>1.410268234670368E-2</v>
      </c>
      <c r="H135" s="9">
        <f t="shared" si="10"/>
        <v>9.2200725388659754E-3</v>
      </c>
    </row>
    <row r="136" spans="1:8" ht="15" thickBot="1">
      <c r="A136" s="4">
        <v>1509</v>
      </c>
      <c r="B136" s="5">
        <v>83.699996999999996</v>
      </c>
      <c r="C136" s="72"/>
      <c r="D136" s="6">
        <f t="shared" si="13"/>
        <v>5.3032548836265793E-4</v>
      </c>
      <c r="E136" s="7">
        <f t="shared" si="11"/>
        <v>2.6516274418132897E-4</v>
      </c>
      <c r="F136" s="8">
        <f t="shared" si="14"/>
        <v>1.2019375899185307E-2</v>
      </c>
      <c r="G136" s="6">
        <f t="shared" si="12"/>
        <v>6.0096879495926533E-3</v>
      </c>
      <c r="H136" s="9">
        <f t="shared" si="10"/>
        <v>6.2748506937739821E-3</v>
      </c>
    </row>
    <row r="137" spans="1:8" ht="15" thickBot="1">
      <c r="A137" s="4">
        <v>1502</v>
      </c>
      <c r="B137" s="5">
        <v>81.800003000000004</v>
      </c>
      <c r="C137" s="72"/>
      <c r="D137" s="6">
        <f t="shared" si="13"/>
        <v>-4.6496264437687921E-3</v>
      </c>
      <c r="E137" s="7">
        <f t="shared" si="11"/>
        <v>-2.3248132218843961E-3</v>
      </c>
      <c r="F137" s="8">
        <f t="shared" si="14"/>
        <v>-2.2961661369617695E-2</v>
      </c>
      <c r="G137" s="6">
        <f t="shared" si="12"/>
        <v>-1.1480830684808848E-2</v>
      </c>
      <c r="H137" s="9">
        <f t="shared" si="10"/>
        <v>-1.3805643906693244E-2</v>
      </c>
    </row>
    <row r="138" spans="1:8" ht="15" thickBot="1">
      <c r="A138" s="4">
        <v>1489.25</v>
      </c>
      <c r="B138" s="5">
        <v>80.300003000000004</v>
      </c>
      <c r="C138" s="72"/>
      <c r="D138" s="6">
        <f t="shared" si="13"/>
        <v>-8.5249158152832655E-3</v>
      </c>
      <c r="E138" s="7">
        <f t="shared" si="11"/>
        <v>-4.2624579076416327E-3</v>
      </c>
      <c r="F138" s="8">
        <f t="shared" si="14"/>
        <v>-1.8507621970901628E-2</v>
      </c>
      <c r="G138" s="6">
        <f t="shared" si="12"/>
        <v>-9.2538109854508142E-3</v>
      </c>
      <c r="H138" s="9">
        <f t="shared" si="10"/>
        <v>-1.3516268893092447E-2</v>
      </c>
    </row>
    <row r="139" spans="1:8" ht="15" thickBot="1">
      <c r="A139" s="4">
        <v>1504.5</v>
      </c>
      <c r="B139" s="5">
        <v>80.199996999999996</v>
      </c>
      <c r="C139" s="72"/>
      <c r="D139" s="6">
        <f t="shared" si="13"/>
        <v>1.0187979561302995E-2</v>
      </c>
      <c r="E139" s="7">
        <f t="shared" si="11"/>
        <v>5.0939897806514976E-3</v>
      </c>
      <c r="F139" s="8">
        <f t="shared" si="14"/>
        <v>-1.246180846631473E-3</v>
      </c>
      <c r="G139" s="6">
        <f t="shared" si="12"/>
        <v>-6.2309042331573649E-4</v>
      </c>
      <c r="H139" s="9">
        <f t="shared" si="10"/>
        <v>4.4708993573357612E-3</v>
      </c>
    </row>
    <row r="140" spans="1:8" ht="15" thickBot="1">
      <c r="A140" s="4">
        <v>1540</v>
      </c>
      <c r="B140" s="5">
        <v>81.949996999999996</v>
      </c>
      <c r="C140" s="72"/>
      <c r="D140" s="6">
        <f t="shared" si="13"/>
        <v>2.3321799337574826E-2</v>
      </c>
      <c r="E140" s="7">
        <f t="shared" si="11"/>
        <v>1.1660899668787413E-2</v>
      </c>
      <c r="F140" s="8">
        <f t="shared" si="14"/>
        <v>2.1585791116166042E-2</v>
      </c>
      <c r="G140" s="6">
        <f t="shared" si="12"/>
        <v>1.0792895558083021E-2</v>
      </c>
      <c r="H140" s="9">
        <f t="shared" si="10"/>
        <v>2.2453795226870434E-2</v>
      </c>
    </row>
    <row r="141" spans="1:8" ht="15" thickBot="1">
      <c r="A141" s="4">
        <v>1545.349976</v>
      </c>
      <c r="B141" s="5">
        <v>79.599997999999999</v>
      </c>
      <c r="C141" s="72"/>
      <c r="D141" s="6">
        <f t="shared" si="13"/>
        <v>3.4679899548561359E-3</v>
      </c>
      <c r="E141" s="7">
        <f t="shared" si="11"/>
        <v>1.7339949774280679E-3</v>
      </c>
      <c r="F141" s="8">
        <f t="shared" si="14"/>
        <v>-2.9095200857441536E-2</v>
      </c>
      <c r="G141" s="6">
        <f t="shared" si="12"/>
        <v>-1.4547600428720768E-2</v>
      </c>
      <c r="H141" s="9">
        <f t="shared" si="10"/>
        <v>-1.28136054512927E-2</v>
      </c>
    </row>
    <row r="142" spans="1:8" ht="15" thickBot="1">
      <c r="A142" s="4">
        <v>1537.6999510000001</v>
      </c>
      <c r="B142" s="5">
        <v>82.5</v>
      </c>
      <c r="C142" s="72"/>
      <c r="D142" s="6">
        <f t="shared" si="13"/>
        <v>-4.9626447066580034E-3</v>
      </c>
      <c r="E142" s="7">
        <f t="shared" si="11"/>
        <v>-2.4813223533290017E-3</v>
      </c>
      <c r="F142" s="8">
        <f t="shared" si="14"/>
        <v>3.5784225615926514E-2</v>
      </c>
      <c r="G142" s="6">
        <f t="shared" si="12"/>
        <v>1.7892112807963257E-2</v>
      </c>
      <c r="H142" s="9">
        <f t="shared" si="10"/>
        <v>1.5410790454634254E-2</v>
      </c>
    </row>
    <row r="143" spans="1:8" ht="15" thickBot="1">
      <c r="A143" s="4">
        <v>1516</v>
      </c>
      <c r="B143" s="5">
        <v>82.599997999999999</v>
      </c>
      <c r="C143" s="72"/>
      <c r="D143" s="6">
        <f t="shared" si="13"/>
        <v>-1.4212474453556199E-2</v>
      </c>
      <c r="E143" s="7">
        <f t="shared" si="11"/>
        <v>-7.1062372267780994E-3</v>
      </c>
      <c r="F143" s="8">
        <f t="shared" si="14"/>
        <v>1.2113629732216869E-3</v>
      </c>
      <c r="G143" s="6">
        <f t="shared" si="12"/>
        <v>6.0568148661084347E-4</v>
      </c>
      <c r="H143" s="9">
        <f t="shared" si="10"/>
        <v>-6.5005557401672555E-3</v>
      </c>
    </row>
    <row r="144" spans="1:8" ht="15" thickBot="1">
      <c r="A144" s="4">
        <v>1502</v>
      </c>
      <c r="B144" s="5">
        <v>81.800003000000004</v>
      </c>
      <c r="C144" s="72"/>
      <c r="D144" s="6">
        <f t="shared" si="13"/>
        <v>-9.2777338782368771E-3</v>
      </c>
      <c r="E144" s="7">
        <f t="shared" si="11"/>
        <v>-4.6388669391184386E-3</v>
      </c>
      <c r="F144" s="8">
        <f t="shared" si="14"/>
        <v>-9.7323760303395963E-3</v>
      </c>
      <c r="G144" s="6">
        <f t="shared" si="12"/>
        <v>-4.8661880151697982E-3</v>
      </c>
      <c r="H144" s="9">
        <f t="shared" si="10"/>
        <v>-9.5050549542882376E-3</v>
      </c>
    </row>
    <row r="145" spans="1:8" ht="15" thickBot="1">
      <c r="A145" s="4">
        <v>1506.099976</v>
      </c>
      <c r="B145" s="5">
        <v>80.199996999999996</v>
      </c>
      <c r="C145" s="72"/>
      <c r="D145" s="6">
        <f t="shared" si="13"/>
        <v>2.7259589585257966E-3</v>
      </c>
      <c r="E145" s="7">
        <f t="shared" si="11"/>
        <v>1.3629794792628983E-3</v>
      </c>
      <c r="F145" s="8">
        <f t="shared" si="14"/>
        <v>-1.9753802817533084E-2</v>
      </c>
      <c r="G145" s="6">
        <f t="shared" si="12"/>
        <v>-9.8769014087665419E-3</v>
      </c>
      <c r="H145" s="9">
        <f t="shared" si="10"/>
        <v>-8.5139219295036431E-3</v>
      </c>
    </row>
    <row r="146" spans="1:8" ht="15" thickBot="1">
      <c r="A146" s="4">
        <v>1507.349976</v>
      </c>
      <c r="B146" s="5">
        <v>79.400002000000001</v>
      </c>
      <c r="C146" s="72"/>
      <c r="D146" s="6">
        <f t="shared" si="13"/>
        <v>8.296139584890327E-4</v>
      </c>
      <c r="E146" s="7">
        <f t="shared" si="11"/>
        <v>4.1480697924451635E-4</v>
      </c>
      <c r="F146" s="8">
        <f t="shared" si="14"/>
        <v>-1.0025084023977627E-2</v>
      </c>
      <c r="G146" s="6">
        <f t="shared" si="12"/>
        <v>-5.0125420119888136E-3</v>
      </c>
      <c r="H146" s="9">
        <f t="shared" si="10"/>
        <v>-4.5977350327442972E-3</v>
      </c>
    </row>
    <row r="147" spans="1:8" ht="15" thickBot="1">
      <c r="A147" s="4">
        <v>1526.75</v>
      </c>
      <c r="B147" s="5">
        <v>80.699996999999996</v>
      </c>
      <c r="C147" s="72"/>
      <c r="D147" s="6">
        <f t="shared" si="13"/>
        <v>1.2788166862149257E-2</v>
      </c>
      <c r="E147" s="7">
        <f t="shared" si="11"/>
        <v>6.3940834310746283E-3</v>
      </c>
      <c r="F147" s="8">
        <f t="shared" si="14"/>
        <v>1.624014465917448E-2</v>
      </c>
      <c r="G147" s="6">
        <f t="shared" si="12"/>
        <v>8.1200723295872402E-3</v>
      </c>
      <c r="H147" s="9">
        <f t="shared" si="10"/>
        <v>1.4514155760661868E-2</v>
      </c>
    </row>
    <row r="148" spans="1:8" ht="15" thickBot="1">
      <c r="A148" s="4">
        <v>1529.9499510000001</v>
      </c>
      <c r="B148" s="5">
        <v>79.5</v>
      </c>
      <c r="C148" s="72"/>
      <c r="D148" s="6">
        <f t="shared" si="13"/>
        <v>2.0937299834896781E-3</v>
      </c>
      <c r="E148" s="7">
        <f t="shared" si="11"/>
        <v>1.046864991744839E-3</v>
      </c>
      <c r="F148" s="8">
        <f t="shared" si="14"/>
        <v>-1.4981516440894953E-2</v>
      </c>
      <c r="G148" s="6">
        <f t="shared" si="12"/>
        <v>-7.4907582204474764E-3</v>
      </c>
      <c r="H148" s="9">
        <f t="shared" si="10"/>
        <v>-6.4438932287026376E-3</v>
      </c>
    </row>
    <row r="149" spans="1:8" ht="15" thickBot="1">
      <c r="A149" s="4">
        <v>1488.849976</v>
      </c>
      <c r="B149" s="5">
        <v>78.699996999999996</v>
      </c>
      <c r="C149" s="72"/>
      <c r="D149" s="6">
        <f t="shared" si="13"/>
        <v>-2.7231029347877311E-2</v>
      </c>
      <c r="E149" s="7">
        <f t="shared" si="11"/>
        <v>-1.3615514673938655E-2</v>
      </c>
      <c r="F149" s="8">
        <f t="shared" si="14"/>
        <v>-1.0113904356370369E-2</v>
      </c>
      <c r="G149" s="6">
        <f t="shared" si="12"/>
        <v>-5.0569521781851845E-3</v>
      </c>
      <c r="H149" s="9">
        <f t="shared" si="10"/>
        <v>-1.8672466852123839E-2</v>
      </c>
    </row>
    <row r="150" spans="1:8" ht="15" thickBot="1">
      <c r="A150" s="4">
        <v>1454</v>
      </c>
      <c r="B150" s="5">
        <v>78.449996999999996</v>
      </c>
      <c r="C150" s="72"/>
      <c r="D150" s="6">
        <f t="shared" si="13"/>
        <v>-2.3685614645391935E-2</v>
      </c>
      <c r="E150" s="7">
        <f t="shared" si="11"/>
        <v>-1.1842807322695968E-2</v>
      </c>
      <c r="F150" s="8">
        <f t="shared" si="14"/>
        <v>-3.1816763657928418E-3</v>
      </c>
      <c r="G150" s="6">
        <f t="shared" si="12"/>
        <v>-1.5908381828964209E-3</v>
      </c>
      <c r="H150" s="9">
        <f t="shared" si="10"/>
        <v>-1.3433645505592388E-2</v>
      </c>
    </row>
    <row r="151" spans="1:8" ht="15" thickBot="1">
      <c r="A151" s="4">
        <v>1468.5</v>
      </c>
      <c r="B151" s="5">
        <v>80.099997999999999</v>
      </c>
      <c r="C151" s="72"/>
      <c r="D151" s="6">
        <f t="shared" si="13"/>
        <v>9.9230925452100192E-3</v>
      </c>
      <c r="E151" s="7">
        <f t="shared" si="11"/>
        <v>4.9615462726050096E-3</v>
      </c>
      <c r="F151" s="8">
        <f t="shared" si="14"/>
        <v>2.0814388167401197E-2</v>
      </c>
      <c r="G151" s="6">
        <f t="shared" si="12"/>
        <v>1.0407194083700598E-2</v>
      </c>
      <c r="H151" s="9">
        <f t="shared" si="10"/>
        <v>1.5368740356305609E-2</v>
      </c>
    </row>
    <row r="152" spans="1:8" ht="15" thickBot="1">
      <c r="A152" s="4">
        <v>1457.4499510000001</v>
      </c>
      <c r="B152" s="5">
        <v>78.800003000000004</v>
      </c>
      <c r="C152" s="72"/>
      <c r="D152" s="6">
        <f t="shared" si="13"/>
        <v>-7.5531719401572012E-3</v>
      </c>
      <c r="E152" s="7">
        <f t="shared" si="11"/>
        <v>-3.7765859700786006E-3</v>
      </c>
      <c r="F152" s="8">
        <f t="shared" si="14"/>
        <v>-1.6362794170625496E-2</v>
      </c>
      <c r="G152" s="6">
        <f t="shared" si="12"/>
        <v>-8.1813970853127482E-3</v>
      </c>
      <c r="H152" s="9">
        <f t="shared" si="10"/>
        <v>-1.195798305539135E-2</v>
      </c>
    </row>
    <row r="153" spans="1:8" ht="15" thickBot="1">
      <c r="A153" s="4">
        <v>1444</v>
      </c>
      <c r="B153" s="5">
        <v>78.199996999999996</v>
      </c>
      <c r="C153" s="72"/>
      <c r="D153" s="6">
        <f t="shared" si="13"/>
        <v>-9.2712592457459882E-3</v>
      </c>
      <c r="E153" s="7">
        <f t="shared" si="11"/>
        <v>-4.6356296228729941E-3</v>
      </c>
      <c r="F153" s="8">
        <f t="shared" si="14"/>
        <v>-7.6434257468055294E-3</v>
      </c>
      <c r="G153" s="6">
        <f t="shared" si="12"/>
        <v>-3.8217128734027647E-3</v>
      </c>
      <c r="H153" s="9">
        <f t="shared" si="10"/>
        <v>-8.4573424962757597E-3</v>
      </c>
    </row>
    <row r="154" spans="1:8" ht="15" thickBot="1">
      <c r="A154" s="4">
        <v>1449.900024</v>
      </c>
      <c r="B154" s="5">
        <v>77.449996999999996</v>
      </c>
      <c r="C154" s="72"/>
      <c r="D154" s="6">
        <f t="shared" si="13"/>
        <v>4.0775646192421789E-3</v>
      </c>
      <c r="E154" s="7">
        <f t="shared" si="11"/>
        <v>2.0387823096210895E-3</v>
      </c>
      <c r="F154" s="8">
        <f t="shared" si="14"/>
        <v>-9.6370810598839125E-3</v>
      </c>
      <c r="G154" s="6">
        <f t="shared" si="12"/>
        <v>-4.8185405299419563E-3</v>
      </c>
      <c r="H154" s="9">
        <f t="shared" si="10"/>
        <v>-2.7797582203208668E-3</v>
      </c>
    </row>
    <row r="155" spans="1:8" ht="15" thickBot="1">
      <c r="A155" s="4">
        <v>1438.6999510000001</v>
      </c>
      <c r="B155" s="5">
        <v>76.300003000000004</v>
      </c>
      <c r="C155" s="72"/>
      <c r="D155" s="6">
        <f t="shared" si="13"/>
        <v>-7.7547110875519501E-3</v>
      </c>
      <c r="E155" s="7">
        <f t="shared" si="11"/>
        <v>-3.8773555437759751E-3</v>
      </c>
      <c r="F155" s="8">
        <f t="shared" si="14"/>
        <v>-1.4959550519319013E-2</v>
      </c>
      <c r="G155" s="6">
        <f t="shared" si="12"/>
        <v>-7.4797752596595067E-3</v>
      </c>
      <c r="H155" s="9">
        <f t="shared" si="10"/>
        <v>-1.1357130803435481E-2</v>
      </c>
    </row>
    <row r="156" spans="1:8" ht="15" thickBot="1">
      <c r="A156" s="4">
        <v>1429.9499510000001</v>
      </c>
      <c r="B156" s="5">
        <v>75.949996999999996</v>
      </c>
      <c r="C156" s="72"/>
      <c r="D156" s="6">
        <f t="shared" si="13"/>
        <v>-6.1004496436979352E-3</v>
      </c>
      <c r="E156" s="7">
        <f t="shared" si="11"/>
        <v>-3.0502248218489676E-3</v>
      </c>
      <c r="F156" s="8">
        <f t="shared" si="14"/>
        <v>-4.5977880667801146E-3</v>
      </c>
      <c r="G156" s="6">
        <f t="shared" si="12"/>
        <v>-2.2988940333900573E-3</v>
      </c>
      <c r="H156" s="9">
        <f t="shared" si="10"/>
        <v>-5.3491188552390254E-3</v>
      </c>
    </row>
    <row r="157" spans="1:8" ht="15" thickBot="1">
      <c r="A157" s="4">
        <v>1431.75</v>
      </c>
      <c r="B157" s="5">
        <v>76.199996999999996</v>
      </c>
      <c r="C157" s="72"/>
      <c r="D157" s="6">
        <f t="shared" si="13"/>
        <v>1.2580279332026969E-3</v>
      </c>
      <c r="E157" s="7">
        <f t="shared" si="11"/>
        <v>6.2901396660134843E-4</v>
      </c>
      <c r="F157" s="8">
        <f t="shared" si="14"/>
        <v>3.2862337804109155E-3</v>
      </c>
      <c r="G157" s="6">
        <f t="shared" si="12"/>
        <v>1.6431168902054578E-3</v>
      </c>
      <c r="H157" s="9">
        <f t="shared" si="10"/>
        <v>2.2721308568068063E-3</v>
      </c>
    </row>
    <row r="158" spans="1:8" ht="15" thickBot="1">
      <c r="A158" s="4">
        <v>1435</v>
      </c>
      <c r="B158" s="5">
        <v>75.75</v>
      </c>
      <c r="C158" s="72"/>
      <c r="D158" s="6">
        <f t="shared" si="13"/>
        <v>2.2673769197548441E-3</v>
      </c>
      <c r="E158" s="7">
        <f t="shared" si="11"/>
        <v>1.1336884598774221E-3</v>
      </c>
      <c r="F158" s="8">
        <f t="shared" si="14"/>
        <v>-5.9229789330425128E-3</v>
      </c>
      <c r="G158" s="6">
        <f t="shared" si="12"/>
        <v>-2.9614894665212564E-3</v>
      </c>
      <c r="H158" s="9">
        <f t="shared" si="10"/>
        <v>-1.8278010066438343E-3</v>
      </c>
    </row>
    <row r="159" spans="1:8" ht="15" thickBot="1">
      <c r="A159" s="4">
        <v>1439.900024</v>
      </c>
      <c r="B159" s="5">
        <v>76.449996999999996</v>
      </c>
      <c r="C159" s="72"/>
      <c r="D159" s="6">
        <f t="shared" si="13"/>
        <v>3.4088341883273536E-3</v>
      </c>
      <c r="E159" s="7">
        <f t="shared" si="11"/>
        <v>1.7044170941636768E-3</v>
      </c>
      <c r="F159" s="8">
        <f t="shared" si="14"/>
        <v>9.1984487442578061E-3</v>
      </c>
      <c r="G159" s="6">
        <f t="shared" si="12"/>
        <v>4.5992243721289031E-3</v>
      </c>
      <c r="H159" s="9">
        <f t="shared" si="10"/>
        <v>6.3036414662925797E-3</v>
      </c>
    </row>
    <row r="160" spans="1:8" ht="15" thickBot="1">
      <c r="A160" s="4">
        <v>1474.5</v>
      </c>
      <c r="B160" s="5">
        <v>75.050003000000004</v>
      </c>
      <c r="C160" s="72"/>
      <c r="D160" s="6">
        <f t="shared" si="13"/>
        <v>2.3745265873282111E-2</v>
      </c>
      <c r="E160" s="7">
        <f t="shared" si="11"/>
        <v>1.1872632936641056E-2</v>
      </c>
      <c r="F160" s="8">
        <f t="shared" si="14"/>
        <v>-1.8482295080914975E-2</v>
      </c>
      <c r="G160" s="6">
        <f t="shared" si="12"/>
        <v>-9.2411475404574877E-3</v>
      </c>
      <c r="H160" s="9">
        <f t="shared" si="10"/>
        <v>2.631485396183568E-3</v>
      </c>
    </row>
    <row r="161" spans="1:8" ht="15" thickBot="1">
      <c r="A161" s="4">
        <v>1507.0500489999999</v>
      </c>
      <c r="B161" s="5">
        <v>73.599997999999999</v>
      </c>
      <c r="C161" s="72"/>
      <c r="D161" s="6">
        <f t="shared" si="13"/>
        <v>2.1835180834953061E-2</v>
      </c>
      <c r="E161" s="7">
        <f t="shared" si="11"/>
        <v>1.091759041747653E-2</v>
      </c>
      <c r="F161" s="8">
        <f t="shared" si="14"/>
        <v>-1.9509599491904235E-2</v>
      </c>
      <c r="G161" s="6">
        <f t="shared" si="12"/>
        <v>-9.7547997459521175E-3</v>
      </c>
      <c r="H161" s="9">
        <f t="shared" si="10"/>
        <v>1.1627906715244128E-3</v>
      </c>
    </row>
    <row r="162" spans="1:8" ht="15" thickBot="1">
      <c r="A162" s="4">
        <v>1500</v>
      </c>
      <c r="B162" s="5">
        <v>71.099997999999999</v>
      </c>
      <c r="C162" s="72"/>
      <c r="D162" s="6">
        <f t="shared" si="13"/>
        <v>-4.6890219999825011E-3</v>
      </c>
      <c r="E162" s="7">
        <f t="shared" si="11"/>
        <v>-2.3445109999912506E-3</v>
      </c>
      <c r="F162" s="8">
        <f t="shared" si="14"/>
        <v>-3.4557689881117543E-2</v>
      </c>
      <c r="G162" s="6">
        <f t="shared" si="12"/>
        <v>-1.7278844940558771E-2</v>
      </c>
      <c r="H162" s="9">
        <f t="shared" si="10"/>
        <v>-1.9623355940550022E-2</v>
      </c>
    </row>
    <row r="163" spans="1:8" ht="15" thickBot="1">
      <c r="A163" s="4">
        <v>1507.349976</v>
      </c>
      <c r="B163" s="5">
        <v>70.900002000000001</v>
      </c>
      <c r="C163" s="72"/>
      <c r="D163" s="6">
        <f t="shared" si="13"/>
        <v>4.8880181507934611E-3</v>
      </c>
      <c r="E163" s="7">
        <f t="shared" si="11"/>
        <v>2.4440090753967306E-3</v>
      </c>
      <c r="F163" s="8">
        <f t="shared" si="14"/>
        <v>-2.8168469329734854E-3</v>
      </c>
      <c r="G163" s="6">
        <f t="shared" si="12"/>
        <v>-1.4084234664867427E-3</v>
      </c>
      <c r="H163" s="9">
        <f t="shared" si="10"/>
        <v>1.0355856089099879E-3</v>
      </c>
    </row>
    <row r="164" spans="1:8" ht="15" thickBot="1">
      <c r="A164" s="4">
        <v>1519.75</v>
      </c>
      <c r="B164" s="5">
        <v>70.400002000000001</v>
      </c>
      <c r="C164" s="72"/>
      <c r="D164" s="6">
        <f t="shared" si="13"/>
        <v>8.1927213877368097E-3</v>
      </c>
      <c r="E164" s="7">
        <f t="shared" si="11"/>
        <v>4.0963606938684049E-3</v>
      </c>
      <c r="F164" s="8">
        <f t="shared" si="14"/>
        <v>-7.0771701737388946E-3</v>
      </c>
      <c r="G164" s="6">
        <f t="shared" si="12"/>
        <v>-3.5385850868694473E-3</v>
      </c>
      <c r="H164" s="9">
        <f t="shared" si="10"/>
        <v>5.5777560699895755E-4</v>
      </c>
    </row>
    <row r="165" spans="1:8" ht="15" thickBot="1">
      <c r="A165" s="4">
        <v>1518.849976</v>
      </c>
      <c r="B165" s="5">
        <v>69</v>
      </c>
      <c r="C165" s="72"/>
      <c r="D165" s="6">
        <f t="shared" si="13"/>
        <v>-5.9239388759907646E-4</v>
      </c>
      <c r="E165" s="7">
        <f t="shared" si="11"/>
        <v>-2.9619694379953823E-4</v>
      </c>
      <c r="F165" s="8">
        <f t="shared" si="14"/>
        <v>-2.0086786975827796E-2</v>
      </c>
      <c r="G165" s="6">
        <f t="shared" si="12"/>
        <v>-1.0043393487913898E-2</v>
      </c>
      <c r="H165" s="9">
        <f t="shared" si="10"/>
        <v>-1.0339590431713437E-2</v>
      </c>
    </row>
    <row r="166" spans="1:8" ht="15" thickBot="1">
      <c r="A166" s="4">
        <v>1507.599976</v>
      </c>
      <c r="B166" s="5">
        <v>72.5</v>
      </c>
      <c r="C166" s="72"/>
      <c r="D166" s="6">
        <f t="shared" si="13"/>
        <v>-7.4344872675945828E-3</v>
      </c>
      <c r="E166" s="7">
        <f t="shared" si="11"/>
        <v>-3.7172436337972914E-3</v>
      </c>
      <c r="F166" s="8">
        <f t="shared" si="14"/>
        <v>4.9480057263369716E-2</v>
      </c>
      <c r="G166" s="6">
        <f t="shared" si="12"/>
        <v>2.4740028631684858E-2</v>
      </c>
      <c r="H166" s="9">
        <f t="shared" si="10"/>
        <v>2.1022784997887567E-2</v>
      </c>
    </row>
    <row r="167" spans="1:8" ht="15" thickBot="1">
      <c r="A167" s="4">
        <v>1531</v>
      </c>
      <c r="B167" s="5">
        <v>73.25</v>
      </c>
      <c r="C167" s="72"/>
      <c r="D167" s="6">
        <f t="shared" si="13"/>
        <v>1.5402150184045643E-2</v>
      </c>
      <c r="E167" s="7">
        <f t="shared" si="11"/>
        <v>7.7010750920228216E-3</v>
      </c>
      <c r="F167" s="8">
        <f t="shared" si="14"/>
        <v>1.0291686036547506E-2</v>
      </c>
      <c r="G167" s="6">
        <f t="shared" si="12"/>
        <v>5.1458430182737529E-3</v>
      </c>
      <c r="H167" s="9">
        <f t="shared" si="10"/>
        <v>1.2846918110296575E-2</v>
      </c>
    </row>
    <row r="168" spans="1:8" ht="15" thickBot="1">
      <c r="A168" s="4">
        <v>1535</v>
      </c>
      <c r="B168" s="5">
        <v>71</v>
      </c>
      <c r="C168" s="72"/>
      <c r="D168" s="6">
        <f t="shared" si="13"/>
        <v>2.6092643636138452E-3</v>
      </c>
      <c r="E168" s="7">
        <f t="shared" si="11"/>
        <v>1.3046321818069226E-3</v>
      </c>
      <c r="F168" s="8">
        <f t="shared" si="14"/>
        <v>-3.1198370855861281E-2</v>
      </c>
      <c r="G168" s="6">
        <f t="shared" si="12"/>
        <v>-1.559918542793064E-2</v>
      </c>
      <c r="H168" s="9">
        <f t="shared" si="10"/>
        <v>-1.4294553246123718E-2</v>
      </c>
    </row>
    <row r="169" spans="1:8" ht="15" thickBot="1">
      <c r="A169" s="4">
        <v>1524</v>
      </c>
      <c r="B169" s="5">
        <v>72.25</v>
      </c>
      <c r="C169" s="72"/>
      <c r="D169" s="6">
        <f t="shared" si="13"/>
        <v>-7.1919237747059932E-3</v>
      </c>
      <c r="E169" s="7">
        <f t="shared" si="11"/>
        <v>-3.5959618873529966E-3</v>
      </c>
      <c r="F169" s="8">
        <f t="shared" si="14"/>
        <v>1.7452449951226207E-2</v>
      </c>
      <c r="G169" s="6">
        <f t="shared" si="12"/>
        <v>8.7262249756131036E-3</v>
      </c>
      <c r="H169" s="9">
        <f t="shared" si="10"/>
        <v>5.130263088260107E-3</v>
      </c>
    </row>
    <row r="170" spans="1:8" ht="15" thickBot="1">
      <c r="A170" s="4">
        <v>1565.349976</v>
      </c>
      <c r="B170" s="5">
        <v>72.650002000000001</v>
      </c>
      <c r="C170" s="72"/>
      <c r="D170" s="6">
        <f t="shared" si="13"/>
        <v>2.6770968563968784E-2</v>
      </c>
      <c r="E170" s="7">
        <f t="shared" si="11"/>
        <v>1.3385484281984392E-2</v>
      </c>
      <c r="F170" s="8">
        <f t="shared" si="14"/>
        <v>5.5210905529997443E-3</v>
      </c>
      <c r="G170" s="6">
        <f t="shared" si="12"/>
        <v>2.7605452764998721E-3</v>
      </c>
      <c r="H170" s="9">
        <f t="shared" si="10"/>
        <v>1.6146029558484265E-2</v>
      </c>
    </row>
    <row r="171" spans="1:8" ht="15" thickBot="1">
      <c r="A171" s="4">
        <v>1519.8000489999999</v>
      </c>
      <c r="B171" s="5">
        <v>69</v>
      </c>
      <c r="C171" s="72"/>
      <c r="D171" s="6">
        <f t="shared" si="13"/>
        <v>-2.9530646333791981E-2</v>
      </c>
      <c r="E171" s="7">
        <f t="shared" si="11"/>
        <v>-1.476532316689599E-2</v>
      </c>
      <c r="F171" s="8">
        <f t="shared" si="14"/>
        <v>-5.1546912948282043E-2</v>
      </c>
      <c r="G171" s="6">
        <f t="shared" si="12"/>
        <v>-2.5773456474141022E-2</v>
      </c>
      <c r="H171" s="9">
        <f t="shared" si="10"/>
        <v>-4.0538779641037012E-2</v>
      </c>
    </row>
    <row r="172" spans="1:8" ht="15" thickBot="1">
      <c r="A172" s="4">
        <v>1533.150024</v>
      </c>
      <c r="B172" s="5">
        <v>69.25</v>
      </c>
      <c r="C172" s="72"/>
      <c r="D172" s="6">
        <f t="shared" si="13"/>
        <v>8.7456786204722064E-3</v>
      </c>
      <c r="E172" s="7">
        <f t="shared" si="11"/>
        <v>4.3728393102361032E-3</v>
      </c>
      <c r="F172" s="8">
        <f t="shared" si="14"/>
        <v>3.6166404701885148E-3</v>
      </c>
      <c r="G172" s="6">
        <f t="shared" si="12"/>
        <v>1.8083202350942574E-3</v>
      </c>
      <c r="H172" s="9">
        <f t="shared" si="10"/>
        <v>6.181159545330361E-3</v>
      </c>
    </row>
    <row r="173" spans="1:8" ht="15" thickBot="1">
      <c r="A173" s="4">
        <v>1564.5</v>
      </c>
      <c r="B173" s="5">
        <v>69.599997999999999</v>
      </c>
      <c r="C173" s="72"/>
      <c r="D173" s="6">
        <f t="shared" si="13"/>
        <v>2.024182601169628E-2</v>
      </c>
      <c r="E173" s="7">
        <f t="shared" si="11"/>
        <v>1.012091300584814E-2</v>
      </c>
      <c r="F173" s="8">
        <f t="shared" si="14"/>
        <v>5.0413935372933963E-3</v>
      </c>
      <c r="G173" s="6">
        <f t="shared" si="12"/>
        <v>2.5206967686466982E-3</v>
      </c>
      <c r="H173" s="9">
        <f t="shared" si="10"/>
        <v>1.2641609774494838E-2</v>
      </c>
    </row>
    <row r="174" spans="1:8" ht="15" thickBot="1">
      <c r="A174" s="4">
        <v>1564.8000489999999</v>
      </c>
      <c r="B174" s="5">
        <v>72.300003000000004</v>
      </c>
      <c r="C174" s="72"/>
      <c r="D174" s="6">
        <f t="shared" si="13"/>
        <v>1.9176748552152072E-4</v>
      </c>
      <c r="E174" s="7">
        <f t="shared" si="11"/>
        <v>9.5883742760760358E-5</v>
      </c>
      <c r="F174" s="8">
        <f t="shared" si="14"/>
        <v>3.8059632053752721E-2</v>
      </c>
      <c r="G174" s="6">
        <f t="shared" si="12"/>
        <v>1.902981602687636E-2</v>
      </c>
      <c r="H174" s="9">
        <f t="shared" si="10"/>
        <v>1.9125699769637121E-2</v>
      </c>
    </row>
    <row r="175" spans="1:8" ht="15" thickBot="1">
      <c r="A175" s="4">
        <v>1571</v>
      </c>
      <c r="B175" s="5">
        <v>74.150002000000001</v>
      </c>
      <c r="C175" s="72"/>
      <c r="D175" s="6">
        <f t="shared" si="13"/>
        <v>3.9543076611628543E-3</v>
      </c>
      <c r="E175" s="7">
        <f t="shared" si="11"/>
        <v>1.9771538305814271E-3</v>
      </c>
      <c r="F175" s="8">
        <f t="shared" si="14"/>
        <v>2.5265924897800052E-2</v>
      </c>
      <c r="G175" s="6">
        <f t="shared" si="12"/>
        <v>1.2632962448900026E-2</v>
      </c>
      <c r="H175" s="9">
        <f t="shared" si="10"/>
        <v>1.4610116279481453E-2</v>
      </c>
    </row>
    <row r="176" spans="1:8" ht="15" thickBot="1">
      <c r="A176" s="4">
        <v>1558.650024</v>
      </c>
      <c r="B176" s="5">
        <v>73.900002000000001</v>
      </c>
      <c r="C176" s="72"/>
      <c r="D176" s="6">
        <f t="shared" si="13"/>
        <v>-7.8922818909153303E-3</v>
      </c>
      <c r="E176" s="7">
        <f t="shared" si="11"/>
        <v>-3.9461409454576652E-3</v>
      </c>
      <c r="F176" s="8">
        <f t="shared" si="14"/>
        <v>-3.3772405385389258E-3</v>
      </c>
      <c r="G176" s="6">
        <f t="shared" si="12"/>
        <v>-1.6886202692694629E-3</v>
      </c>
      <c r="H176" s="9">
        <f t="shared" si="10"/>
        <v>-5.6347612147271279E-3</v>
      </c>
    </row>
    <row r="177" spans="1:8" ht="15" thickBot="1">
      <c r="A177" s="4">
        <v>1570</v>
      </c>
      <c r="B177" s="5">
        <v>72.900002000000001</v>
      </c>
      <c r="C177" s="72"/>
      <c r="D177" s="6">
        <f t="shared" si="13"/>
        <v>7.2555419776478428E-3</v>
      </c>
      <c r="E177" s="7">
        <f t="shared" si="11"/>
        <v>3.6277709888239214E-3</v>
      </c>
      <c r="F177" s="8">
        <f t="shared" si="14"/>
        <v>-1.3624188568300897E-2</v>
      </c>
      <c r="G177" s="6">
        <f t="shared" si="12"/>
        <v>-6.8120942841504483E-3</v>
      </c>
      <c r="H177" s="9">
        <f t="shared" si="10"/>
        <v>-3.1843232953265269E-3</v>
      </c>
    </row>
    <row r="178" spans="1:8" ht="15" thickBot="1">
      <c r="A178" s="4">
        <v>1583.349976</v>
      </c>
      <c r="B178" s="5">
        <v>72.5</v>
      </c>
      <c r="C178" s="72"/>
      <c r="D178" s="6">
        <f t="shared" si="13"/>
        <v>8.4672211208764378E-3</v>
      </c>
      <c r="E178" s="7">
        <f t="shared" si="11"/>
        <v>4.2336105604382189E-3</v>
      </c>
      <c r="F178" s="8">
        <f t="shared" si="14"/>
        <v>-5.5021045888252766E-3</v>
      </c>
      <c r="G178" s="6">
        <f t="shared" si="12"/>
        <v>-2.7510522944126383E-3</v>
      </c>
      <c r="H178" s="9">
        <f t="shared" si="10"/>
        <v>1.4825582660255806E-3</v>
      </c>
    </row>
    <row r="179" spans="1:8" ht="15" thickBot="1">
      <c r="A179" s="4">
        <v>1598</v>
      </c>
      <c r="B179" s="5">
        <v>73.550003000000004</v>
      </c>
      <c r="C179" s="72"/>
      <c r="D179" s="6">
        <f t="shared" si="13"/>
        <v>9.2100068629899241E-3</v>
      </c>
      <c r="E179" s="7">
        <f t="shared" si="11"/>
        <v>4.605003431494962E-3</v>
      </c>
      <c r="F179" s="8">
        <f t="shared" si="14"/>
        <v>1.4378925975395924E-2</v>
      </c>
      <c r="G179" s="6">
        <f t="shared" si="12"/>
        <v>7.1894629876979622E-3</v>
      </c>
      <c r="H179" s="9">
        <f t="shared" si="10"/>
        <v>1.1794466419192923E-2</v>
      </c>
    </row>
    <row r="180" spans="1:8" ht="15" thickBot="1">
      <c r="A180" s="4">
        <v>1592</v>
      </c>
      <c r="B180" s="5">
        <v>73</v>
      </c>
      <c r="C180" s="72"/>
      <c r="D180" s="6">
        <f t="shared" si="13"/>
        <v>-3.7617599218916845E-3</v>
      </c>
      <c r="E180" s="7">
        <f t="shared" si="11"/>
        <v>-1.8808799609458422E-3</v>
      </c>
      <c r="F180" s="8">
        <f t="shared" si="14"/>
        <v>-7.5060466876337969E-3</v>
      </c>
      <c r="G180" s="6">
        <f t="shared" si="12"/>
        <v>-3.7530233438168984E-3</v>
      </c>
      <c r="H180" s="9">
        <f t="shared" si="10"/>
        <v>-5.6339033047627402E-3</v>
      </c>
    </row>
    <row r="181" spans="1:8" ht="15" thickBot="1">
      <c r="A181" s="4">
        <v>1598</v>
      </c>
      <c r="B181" s="5">
        <v>73</v>
      </c>
      <c r="C181" s="72"/>
      <c r="D181" s="6">
        <f t="shared" si="13"/>
        <v>3.761759921891586E-3</v>
      </c>
      <c r="E181" s="7">
        <f t="shared" si="11"/>
        <v>1.880879960945793E-3</v>
      </c>
      <c r="F181" s="8">
        <f t="shared" si="14"/>
        <v>0</v>
      </c>
      <c r="G181" s="6">
        <f t="shared" si="12"/>
        <v>0</v>
      </c>
      <c r="H181" s="9">
        <f t="shared" si="10"/>
        <v>1.880879960945793E-3</v>
      </c>
    </row>
    <row r="182" spans="1:8" ht="15" thickBot="1">
      <c r="A182" s="4">
        <v>1580.9499510000001</v>
      </c>
      <c r="B182" s="5">
        <v>71.650002000000001</v>
      </c>
      <c r="C182" s="72"/>
      <c r="D182" s="6">
        <f t="shared" si="13"/>
        <v>-1.0726946164316501E-2</v>
      </c>
      <c r="E182" s="7">
        <f t="shared" si="11"/>
        <v>-5.3634730821582504E-3</v>
      </c>
      <c r="F182" s="8">
        <f t="shared" si="14"/>
        <v>-1.8666258960742456E-2</v>
      </c>
      <c r="G182" s="6">
        <f t="shared" si="12"/>
        <v>-9.3331294803712279E-3</v>
      </c>
      <c r="H182" s="9">
        <f t="shared" si="10"/>
        <v>-1.4696602562529477E-2</v>
      </c>
    </row>
    <row r="183" spans="1:8" ht="15" thickBot="1">
      <c r="A183" s="4">
        <v>1582</v>
      </c>
      <c r="B183" s="5">
        <v>71.900002000000001</v>
      </c>
      <c r="C183" s="72"/>
      <c r="D183" s="6">
        <f t="shared" si="13"/>
        <v>6.6396816569576952E-4</v>
      </c>
      <c r="E183" s="7">
        <f t="shared" si="11"/>
        <v>3.3198408284788476E-4</v>
      </c>
      <c r="F183" s="8">
        <f t="shared" si="14"/>
        <v>3.4831103557636228E-3</v>
      </c>
      <c r="G183" s="6">
        <f t="shared" si="12"/>
        <v>1.7415551778818114E-3</v>
      </c>
      <c r="H183" s="9">
        <f t="shared" si="10"/>
        <v>2.0735392607296962E-3</v>
      </c>
    </row>
    <row r="184" spans="1:8" ht="15" thickBot="1">
      <c r="A184" s="4">
        <v>1580.5</v>
      </c>
      <c r="B184" s="5">
        <v>71</v>
      </c>
      <c r="C184" s="72"/>
      <c r="D184" s="6">
        <f t="shared" si="13"/>
        <v>-9.4861667192677442E-4</v>
      </c>
      <c r="E184" s="7">
        <f t="shared" si="11"/>
        <v>-4.7430833596338721E-4</v>
      </c>
      <c r="F184" s="8">
        <f t="shared" si="14"/>
        <v>-1.2596415502096874E-2</v>
      </c>
      <c r="G184" s="6">
        <f t="shared" si="12"/>
        <v>-6.2982077510484371E-3</v>
      </c>
      <c r="H184" s="9">
        <f t="shared" si="10"/>
        <v>-6.7725160870118241E-3</v>
      </c>
    </row>
    <row r="185" spans="1:8" ht="15" thickBot="1">
      <c r="A185" s="4">
        <v>1579.4499510000001</v>
      </c>
      <c r="B185" s="5">
        <v>70.349997999999999</v>
      </c>
      <c r="C185" s="72"/>
      <c r="D185" s="6">
        <f t="shared" si="13"/>
        <v>-6.6459852525032411E-4</v>
      </c>
      <c r="E185" s="7">
        <f t="shared" si="11"/>
        <v>-3.3229926262516205E-4</v>
      </c>
      <c r="F185" s="8">
        <f t="shared" si="14"/>
        <v>-9.1971219101999475E-3</v>
      </c>
      <c r="G185" s="6">
        <f t="shared" si="12"/>
        <v>-4.5985609550999737E-3</v>
      </c>
      <c r="H185" s="9">
        <f t="shared" si="10"/>
        <v>-4.9308602177251361E-3</v>
      </c>
    </row>
    <row r="186" spans="1:8" ht="15" thickBot="1">
      <c r="A186" s="4">
        <v>1584</v>
      </c>
      <c r="B186" s="5">
        <v>71.199996999999996</v>
      </c>
      <c r="C186" s="72"/>
      <c r="D186" s="6">
        <f t="shared" si="13"/>
        <v>2.8766392439491225E-3</v>
      </c>
      <c r="E186" s="7">
        <f t="shared" si="11"/>
        <v>1.4383196219745612E-3</v>
      </c>
      <c r="F186" s="8">
        <f t="shared" si="14"/>
        <v>1.2010021151982141E-2</v>
      </c>
      <c r="G186" s="6">
        <f t="shared" si="12"/>
        <v>6.0050105759910707E-3</v>
      </c>
      <c r="H186" s="9">
        <f t="shared" si="10"/>
        <v>7.4433301979656315E-3</v>
      </c>
    </row>
    <row r="187" spans="1:8" ht="15" thickBot="1">
      <c r="A187" s="4">
        <v>1564.5</v>
      </c>
      <c r="B187" s="5">
        <v>72.599997999999999</v>
      </c>
      <c r="C187" s="72"/>
      <c r="D187" s="6">
        <f t="shared" si="13"/>
        <v>-1.2387009265434354E-2</v>
      </c>
      <c r="E187" s="7">
        <f t="shared" si="11"/>
        <v>-6.1935046327171771E-3</v>
      </c>
      <c r="F187" s="8">
        <f t="shared" si="14"/>
        <v>1.9472117999443071E-2</v>
      </c>
      <c r="G187" s="6">
        <f t="shared" si="12"/>
        <v>9.7360589997215353E-3</v>
      </c>
      <c r="H187" s="9">
        <f t="shared" si="10"/>
        <v>3.5425543670043582E-3</v>
      </c>
    </row>
    <row r="188" spans="1:8" ht="15" thickBot="1">
      <c r="A188" s="4">
        <v>1554.8000489999999</v>
      </c>
      <c r="B188" s="5">
        <v>77.400002000000001</v>
      </c>
      <c r="C188" s="72"/>
      <c r="D188" s="6">
        <f t="shared" si="13"/>
        <v>-6.219332615561869E-3</v>
      </c>
      <c r="E188" s="7">
        <f t="shared" si="11"/>
        <v>-3.1096663077809345E-3</v>
      </c>
      <c r="F188" s="8">
        <f t="shared" si="14"/>
        <v>6.4021912152933791E-2</v>
      </c>
      <c r="G188" s="6">
        <f t="shared" si="12"/>
        <v>3.2010956076466895E-2</v>
      </c>
      <c r="H188" s="9">
        <f t="shared" si="10"/>
        <v>2.8901289768685962E-2</v>
      </c>
    </row>
    <row r="189" spans="1:8" ht="15" thickBot="1">
      <c r="A189" s="4">
        <v>1564.3000489999999</v>
      </c>
      <c r="B189" s="5">
        <v>77.349997999999999</v>
      </c>
      <c r="C189" s="72"/>
      <c r="D189" s="6">
        <f t="shared" si="13"/>
        <v>6.0915193982638248E-3</v>
      </c>
      <c r="E189" s="7">
        <f t="shared" si="11"/>
        <v>3.0457596991319124E-3</v>
      </c>
      <c r="F189" s="8">
        <f t="shared" si="14"/>
        <v>-6.4625527289599181E-4</v>
      </c>
      <c r="G189" s="6">
        <f t="shared" si="12"/>
        <v>-3.2312763644799591E-4</v>
      </c>
      <c r="H189" s="9">
        <f t="shared" si="10"/>
        <v>2.7226320626839167E-3</v>
      </c>
    </row>
    <row r="190" spans="1:8" ht="15" thickBot="1">
      <c r="A190" s="4">
        <v>1589</v>
      </c>
      <c r="B190" s="5">
        <v>81.949996999999996</v>
      </c>
      <c r="C190" s="72"/>
      <c r="D190" s="6">
        <f t="shared" si="13"/>
        <v>1.5666416645077015E-2</v>
      </c>
      <c r="E190" s="7">
        <f t="shared" si="11"/>
        <v>7.8332083225385075E-3</v>
      </c>
      <c r="F190" s="8">
        <f t="shared" si="14"/>
        <v>5.7768717419571979E-2</v>
      </c>
      <c r="G190" s="6">
        <f t="shared" si="12"/>
        <v>2.8884358709785989E-2</v>
      </c>
      <c r="H190" s="9">
        <f t="shared" si="10"/>
        <v>3.6717567032324497E-2</v>
      </c>
    </row>
    <row r="191" spans="1:8" ht="15" thickBot="1">
      <c r="A191" s="4">
        <v>1581.6999510000001</v>
      </c>
      <c r="B191" s="5">
        <v>82.650002000000001</v>
      </c>
      <c r="C191" s="72"/>
      <c r="D191" s="6">
        <f t="shared" si="13"/>
        <v>-4.6047005465993922E-3</v>
      </c>
      <c r="E191" s="7">
        <f t="shared" si="11"/>
        <v>-2.3023502732996961E-3</v>
      </c>
      <c r="F191" s="8">
        <f t="shared" si="14"/>
        <v>8.5055798833096278E-3</v>
      </c>
      <c r="G191" s="6">
        <f t="shared" si="12"/>
        <v>4.2527899416548139E-3</v>
      </c>
      <c r="H191" s="9">
        <f t="shared" si="10"/>
        <v>1.9504396683551178E-3</v>
      </c>
    </row>
    <row r="192" spans="1:8" ht="15" thickBot="1">
      <c r="A192" s="4">
        <v>1568.650024</v>
      </c>
      <c r="B192" s="5">
        <v>81</v>
      </c>
      <c r="C192" s="72"/>
      <c r="D192" s="6">
        <f t="shared" si="13"/>
        <v>-8.2847948619630806E-3</v>
      </c>
      <c r="E192" s="7">
        <f t="shared" si="11"/>
        <v>-4.1423974309815403E-3</v>
      </c>
      <c r="F192" s="8">
        <f t="shared" si="14"/>
        <v>-2.0165693793021251E-2</v>
      </c>
      <c r="G192" s="6">
        <f t="shared" si="12"/>
        <v>-1.0082846896510626E-2</v>
      </c>
      <c r="H192" s="9">
        <f t="shared" si="10"/>
        <v>-1.4225244327492167E-2</v>
      </c>
    </row>
    <row r="193" spans="1:8" ht="15" thickBot="1">
      <c r="A193" s="4">
        <v>1550.150024</v>
      </c>
      <c r="B193" s="5">
        <v>80.449996999999996</v>
      </c>
      <c r="C193" s="72"/>
      <c r="D193" s="6">
        <f t="shared" si="13"/>
        <v>-1.1863676221260493E-2</v>
      </c>
      <c r="E193" s="7">
        <f t="shared" si="11"/>
        <v>-5.9318381106302463E-3</v>
      </c>
      <c r="F193" s="8">
        <f t="shared" si="14"/>
        <v>-6.8133185242896625E-3</v>
      </c>
      <c r="G193" s="6">
        <f t="shared" si="12"/>
        <v>-3.4066592621448313E-3</v>
      </c>
      <c r="H193" s="9">
        <f t="shared" si="10"/>
        <v>-9.3384973727750776E-3</v>
      </c>
    </row>
    <row r="194" spans="1:8" ht="15" thickBot="1">
      <c r="A194" s="4">
        <v>1572</v>
      </c>
      <c r="B194" s="5">
        <v>79.150002000000001</v>
      </c>
      <c r="C194" s="72"/>
      <c r="D194" s="6">
        <f t="shared" si="13"/>
        <v>1.3996978082258757E-2</v>
      </c>
      <c r="E194" s="7">
        <f t="shared" si="11"/>
        <v>6.9984890411293786E-3</v>
      </c>
      <c r="F194" s="8">
        <f t="shared" si="14"/>
        <v>-1.6291024552650663E-2</v>
      </c>
      <c r="G194" s="6">
        <f t="shared" si="12"/>
        <v>-8.1455122763253313E-3</v>
      </c>
      <c r="H194" s="9">
        <f t="shared" ref="H194:H247" si="15">E194+G194</f>
        <v>-1.1470232351959526E-3</v>
      </c>
    </row>
    <row r="195" spans="1:8" ht="15" thickBot="1">
      <c r="A195" s="4">
        <v>1607.9499510000001</v>
      </c>
      <c r="B195" s="5">
        <v>78.25</v>
      </c>
      <c r="C195" s="72"/>
      <c r="D195" s="6">
        <f t="shared" si="13"/>
        <v>2.2611351265367056E-2</v>
      </c>
      <c r="E195" s="7">
        <f t="shared" ref="E195:E247" si="16">D195*$C$1</f>
        <v>1.1305675632683528E-2</v>
      </c>
      <c r="F195" s="8">
        <f t="shared" si="14"/>
        <v>-1.1435982175235844E-2</v>
      </c>
      <c r="G195" s="6">
        <f t="shared" ref="G195:G247" si="17">F195*$C$1</f>
        <v>-5.717991087617922E-3</v>
      </c>
      <c r="H195" s="9">
        <f t="shared" si="15"/>
        <v>5.5876845450656062E-3</v>
      </c>
    </row>
    <row r="196" spans="1:8" ht="15" thickBot="1">
      <c r="A196" s="4">
        <v>1635.5</v>
      </c>
      <c r="B196" s="5">
        <v>78.75</v>
      </c>
      <c r="C196" s="72"/>
      <c r="D196" s="6">
        <f t="shared" ref="D196:D247" si="18">LN(A196/A195)</f>
        <v>1.6988522723919791E-2</v>
      </c>
      <c r="E196" s="7">
        <f t="shared" si="16"/>
        <v>8.4942613619598956E-3</v>
      </c>
      <c r="F196" s="8">
        <f t="shared" ref="F196:F247" si="19">LN(B196/B195)</f>
        <v>6.3694482854799285E-3</v>
      </c>
      <c r="G196" s="6">
        <f t="shared" si="17"/>
        <v>3.1847241427399643E-3</v>
      </c>
      <c r="H196" s="9">
        <f t="shared" si="15"/>
        <v>1.1678985504699859E-2</v>
      </c>
    </row>
    <row r="197" spans="1:8" ht="15" thickBot="1">
      <c r="A197" s="4">
        <v>1632</v>
      </c>
      <c r="B197" s="5">
        <v>77.699996999999996</v>
      </c>
      <c r="C197" s="72"/>
      <c r="D197" s="6">
        <f t="shared" si="18"/>
        <v>-2.1423114543862739E-3</v>
      </c>
      <c r="E197" s="7">
        <f t="shared" si="16"/>
        <v>-1.0711557271931369E-3</v>
      </c>
      <c r="F197" s="8">
        <f t="shared" si="19"/>
        <v>-1.3423058942180108E-2</v>
      </c>
      <c r="G197" s="6">
        <f t="shared" si="17"/>
        <v>-6.7115294710900541E-3</v>
      </c>
      <c r="H197" s="9">
        <f t="shared" si="15"/>
        <v>-7.7826851982831912E-3</v>
      </c>
    </row>
    <row r="198" spans="1:8" ht="15" thickBot="1">
      <c r="A198" s="4">
        <v>1606.599976</v>
      </c>
      <c r="B198" s="5">
        <v>76.75</v>
      </c>
      <c r="C198" s="72"/>
      <c r="D198" s="6">
        <f t="shared" si="18"/>
        <v>-1.5686126722719455E-2</v>
      </c>
      <c r="E198" s="7">
        <f t="shared" si="16"/>
        <v>-7.8430633613597277E-3</v>
      </c>
      <c r="F198" s="8">
        <f t="shared" si="19"/>
        <v>-1.2301832296255777E-2</v>
      </c>
      <c r="G198" s="6">
        <f t="shared" si="17"/>
        <v>-6.1509161481278886E-3</v>
      </c>
      <c r="H198" s="9">
        <f t="shared" si="15"/>
        <v>-1.3993979509487615E-2</v>
      </c>
    </row>
    <row r="199" spans="1:8" ht="15" thickBot="1">
      <c r="A199" s="4">
        <v>1606.349976</v>
      </c>
      <c r="B199" s="5">
        <v>76.699996999999996</v>
      </c>
      <c r="C199" s="72"/>
      <c r="D199" s="6">
        <f t="shared" si="18"/>
        <v>-1.5562022704328373E-4</v>
      </c>
      <c r="E199" s="7">
        <f t="shared" si="16"/>
        <v>-7.7810113521641864E-5</v>
      </c>
      <c r="F199" s="8">
        <f t="shared" si="19"/>
        <v>-6.517172075257814E-4</v>
      </c>
      <c r="G199" s="6">
        <f t="shared" si="17"/>
        <v>-3.258586037628907E-4</v>
      </c>
      <c r="H199" s="9">
        <f t="shared" si="15"/>
        <v>-4.0366871728453259E-4</v>
      </c>
    </row>
    <row r="200" spans="1:8" ht="15" thickBot="1">
      <c r="A200" s="4">
        <v>1589</v>
      </c>
      <c r="B200" s="5">
        <v>76.400002000000001</v>
      </c>
      <c r="C200" s="72"/>
      <c r="D200" s="6">
        <f t="shared" si="18"/>
        <v>-1.0859622037573527E-2</v>
      </c>
      <c r="E200" s="7">
        <f t="shared" si="16"/>
        <v>-5.4298110187867635E-3</v>
      </c>
      <c r="F200" s="8">
        <f t="shared" si="19"/>
        <v>-3.918946909295765E-3</v>
      </c>
      <c r="G200" s="6">
        <f t="shared" si="17"/>
        <v>-1.9594734546478825E-3</v>
      </c>
      <c r="H200" s="9">
        <f t="shared" si="15"/>
        <v>-7.389284473434646E-3</v>
      </c>
    </row>
    <row r="201" spans="1:8" ht="15" thickBot="1">
      <c r="A201" s="4">
        <v>1601.349976</v>
      </c>
      <c r="B201" s="5">
        <v>76.099997999999999</v>
      </c>
      <c r="C201" s="72"/>
      <c r="D201" s="6">
        <f t="shared" si="18"/>
        <v>7.7421209468699851E-3</v>
      </c>
      <c r="E201" s="7">
        <f t="shared" si="16"/>
        <v>3.8710604734349926E-3</v>
      </c>
      <c r="F201" s="8">
        <f t="shared" si="19"/>
        <v>-3.9344837640540448E-3</v>
      </c>
      <c r="G201" s="6">
        <f t="shared" si="17"/>
        <v>-1.9672418820270224E-3</v>
      </c>
      <c r="H201" s="9">
        <f t="shared" si="15"/>
        <v>1.9038185914079702E-3</v>
      </c>
    </row>
    <row r="202" spans="1:8" ht="15" thickBot="1">
      <c r="A202" s="4">
        <v>1597.5</v>
      </c>
      <c r="B202" s="5">
        <v>76</v>
      </c>
      <c r="C202" s="72"/>
      <c r="D202" s="6">
        <f t="shared" si="18"/>
        <v>-2.407101231896149E-3</v>
      </c>
      <c r="E202" s="7">
        <f t="shared" si="16"/>
        <v>-1.2035506159480745E-3</v>
      </c>
      <c r="F202" s="8">
        <f t="shared" si="19"/>
        <v>-1.3148983000997757E-3</v>
      </c>
      <c r="G202" s="6">
        <f t="shared" si="17"/>
        <v>-6.5744915004988783E-4</v>
      </c>
      <c r="H202" s="9">
        <f t="shared" si="15"/>
        <v>-1.8609997659979624E-3</v>
      </c>
    </row>
    <row r="203" spans="1:8" ht="15" thickBot="1">
      <c r="A203" s="4">
        <v>1626.849976</v>
      </c>
      <c r="B203" s="5">
        <v>76</v>
      </c>
      <c r="C203" s="72"/>
      <c r="D203" s="6">
        <f t="shared" si="18"/>
        <v>1.8205707742268106E-2</v>
      </c>
      <c r="E203" s="7">
        <f t="shared" si="16"/>
        <v>9.1028538711340531E-3</v>
      </c>
      <c r="F203" s="8">
        <f t="shared" si="19"/>
        <v>0</v>
      </c>
      <c r="G203" s="6">
        <f t="shared" si="17"/>
        <v>0</v>
      </c>
      <c r="H203" s="9">
        <f t="shared" si="15"/>
        <v>9.1028538711340531E-3</v>
      </c>
    </row>
    <row r="204" spans="1:8" ht="15" thickBot="1">
      <c r="A204" s="4">
        <v>1627.6999510000001</v>
      </c>
      <c r="B204" s="5">
        <v>75.599997999999999</v>
      </c>
      <c r="C204" s="72"/>
      <c r="D204" s="6">
        <f t="shared" si="18"/>
        <v>5.2233029966658852E-4</v>
      </c>
      <c r="E204" s="7">
        <f t="shared" si="16"/>
        <v>2.6116514983329426E-4</v>
      </c>
      <c r="F204" s="8">
        <f t="shared" si="19"/>
        <v>-5.2770835558705485E-3</v>
      </c>
      <c r="G204" s="6">
        <f t="shared" si="17"/>
        <v>-2.6385417779352742E-3</v>
      </c>
      <c r="H204" s="9">
        <f t="shared" si="15"/>
        <v>-2.3773766281019798E-3</v>
      </c>
    </row>
    <row r="205" spans="1:8" ht="15" thickBot="1">
      <c r="A205" s="4">
        <v>1622</v>
      </c>
      <c r="B205" s="5">
        <v>75.449996999999996</v>
      </c>
      <c r="C205" s="72"/>
      <c r="D205" s="6">
        <f t="shared" si="18"/>
        <v>-3.5079896182663673E-3</v>
      </c>
      <c r="E205" s="7">
        <f t="shared" si="16"/>
        <v>-1.7539948091331837E-3</v>
      </c>
      <c r="F205" s="8">
        <f t="shared" si="19"/>
        <v>-1.9861112780348526E-3</v>
      </c>
      <c r="G205" s="6">
        <f t="shared" si="17"/>
        <v>-9.9305563901742628E-4</v>
      </c>
      <c r="H205" s="9">
        <f t="shared" si="15"/>
        <v>-2.74705044815061E-3</v>
      </c>
    </row>
    <row r="206" spans="1:8" ht="15" thickBot="1">
      <c r="A206" s="4">
        <v>1645</v>
      </c>
      <c r="B206" s="5">
        <v>77.650002000000001</v>
      </c>
      <c r="C206" s="72"/>
      <c r="D206" s="6">
        <f t="shared" si="18"/>
        <v>1.4080428524114086E-2</v>
      </c>
      <c r="E206" s="7">
        <f t="shared" si="16"/>
        <v>7.0402142620570431E-3</v>
      </c>
      <c r="F206" s="8">
        <f t="shared" si="19"/>
        <v>2.8741429898870189E-2</v>
      </c>
      <c r="G206" s="6">
        <f t="shared" si="17"/>
        <v>1.4370714949435094E-2</v>
      </c>
      <c r="H206" s="9">
        <f t="shared" si="15"/>
        <v>2.1410929211492138E-2</v>
      </c>
    </row>
    <row r="207" spans="1:8" ht="15" thickBot="1">
      <c r="A207" s="4">
        <v>1641.5500489999999</v>
      </c>
      <c r="B207" s="5">
        <v>75.800003000000004</v>
      </c>
      <c r="C207" s="72"/>
      <c r="D207" s="6">
        <f t="shared" si="18"/>
        <v>-2.0994369267109615E-3</v>
      </c>
      <c r="E207" s="7">
        <f t="shared" si="16"/>
        <v>-1.0497184633554808E-3</v>
      </c>
      <c r="F207" s="8">
        <f t="shared" si="19"/>
        <v>-2.4113243125134218E-2</v>
      </c>
      <c r="G207" s="6">
        <f t="shared" si="17"/>
        <v>-1.2056621562567109E-2</v>
      </c>
      <c r="H207" s="9">
        <f t="shared" si="15"/>
        <v>-1.310634002592259E-2</v>
      </c>
    </row>
    <row r="208" spans="1:8" ht="15" thickBot="1">
      <c r="A208" s="4">
        <v>1648</v>
      </c>
      <c r="B208" s="5">
        <v>79.449996999999996</v>
      </c>
      <c r="C208" s="72"/>
      <c r="D208" s="6">
        <f t="shared" si="18"/>
        <v>3.9214841966557267E-3</v>
      </c>
      <c r="E208" s="7">
        <f t="shared" si="16"/>
        <v>1.9607420983278633E-3</v>
      </c>
      <c r="F208" s="8">
        <f t="shared" si="19"/>
        <v>4.7029522996965417E-2</v>
      </c>
      <c r="G208" s="6">
        <f t="shared" si="17"/>
        <v>2.3514761498482709E-2</v>
      </c>
      <c r="H208" s="9">
        <f t="shared" si="15"/>
        <v>2.5475503596810573E-2</v>
      </c>
    </row>
    <row r="209" spans="1:8" ht="15" thickBot="1">
      <c r="A209" s="4">
        <v>1690</v>
      </c>
      <c r="B209" s="5">
        <v>78.199996999999996</v>
      </c>
      <c r="C209" s="72"/>
      <c r="D209" s="6">
        <f t="shared" si="18"/>
        <v>2.5166097447702082E-2</v>
      </c>
      <c r="E209" s="7">
        <f t="shared" si="16"/>
        <v>1.2583048723851041E-2</v>
      </c>
      <c r="F209" s="8">
        <f t="shared" si="19"/>
        <v>-1.5858246035033694E-2</v>
      </c>
      <c r="G209" s="6">
        <f t="shared" si="17"/>
        <v>-7.9291230175168471E-3</v>
      </c>
      <c r="H209" s="9">
        <f t="shared" si="15"/>
        <v>4.653925706334194E-3</v>
      </c>
    </row>
    <row r="210" spans="1:8" ht="15" thickBot="1">
      <c r="A210" s="4">
        <v>1725</v>
      </c>
      <c r="B210" s="5">
        <v>77.25</v>
      </c>
      <c r="C210" s="72"/>
      <c r="D210" s="6">
        <f t="shared" si="18"/>
        <v>2.0498521548340969E-2</v>
      </c>
      <c r="E210" s="7">
        <f t="shared" si="16"/>
        <v>1.0249260774170484E-2</v>
      </c>
      <c r="F210" s="8">
        <f t="shared" si="19"/>
        <v>-1.2222693410238423E-2</v>
      </c>
      <c r="G210" s="6">
        <f t="shared" si="17"/>
        <v>-6.1113467051192114E-3</v>
      </c>
      <c r="H210" s="9">
        <f t="shared" si="15"/>
        <v>4.1379140690512729E-3</v>
      </c>
    </row>
    <row r="211" spans="1:8" ht="15" thickBot="1">
      <c r="A211" s="4">
        <v>1692.4499510000001</v>
      </c>
      <c r="B211" s="5">
        <v>77</v>
      </c>
      <c r="C211" s="72"/>
      <c r="D211" s="6">
        <f t="shared" si="18"/>
        <v>-1.9049896165006616E-2</v>
      </c>
      <c r="E211" s="7">
        <f t="shared" si="16"/>
        <v>-9.5249480825033081E-3</v>
      </c>
      <c r="F211" s="8">
        <f t="shared" si="19"/>
        <v>-3.2414939241709557E-3</v>
      </c>
      <c r="G211" s="6">
        <f t="shared" si="17"/>
        <v>-1.6207469620854779E-3</v>
      </c>
      <c r="H211" s="9">
        <f t="shared" si="15"/>
        <v>-1.1145695044588786E-2</v>
      </c>
    </row>
    <row r="212" spans="1:8" ht="15" thickBot="1">
      <c r="A212" s="4">
        <v>1698.75</v>
      </c>
      <c r="B212" s="5">
        <v>75.099997999999999</v>
      </c>
      <c r="C212" s="72"/>
      <c r="D212" s="6">
        <f t="shared" si="18"/>
        <v>3.715532164899915E-3</v>
      </c>
      <c r="E212" s="7">
        <f t="shared" si="16"/>
        <v>1.8577660824499575E-3</v>
      </c>
      <c r="F212" s="8">
        <f t="shared" si="19"/>
        <v>-2.4984889714753621E-2</v>
      </c>
      <c r="G212" s="6">
        <f t="shared" si="17"/>
        <v>-1.249244485737681E-2</v>
      </c>
      <c r="H212" s="9">
        <f t="shared" si="15"/>
        <v>-1.0634678774926853E-2</v>
      </c>
    </row>
    <row r="213" spans="1:8" ht="15" thickBot="1">
      <c r="A213" s="4">
        <v>1681.9499510000001</v>
      </c>
      <c r="B213" s="5">
        <v>74.650002000000001</v>
      </c>
      <c r="C213" s="72"/>
      <c r="D213" s="6">
        <f t="shared" si="18"/>
        <v>-9.9388810232062027E-3</v>
      </c>
      <c r="E213" s="7">
        <f t="shared" si="16"/>
        <v>-4.9694405116031013E-3</v>
      </c>
      <c r="F213" s="8">
        <f t="shared" si="19"/>
        <v>-6.0099813620366621E-3</v>
      </c>
      <c r="G213" s="6">
        <f t="shared" si="17"/>
        <v>-3.0049906810183311E-3</v>
      </c>
      <c r="H213" s="9">
        <f t="shared" si="15"/>
        <v>-7.9744311926214333E-3</v>
      </c>
    </row>
    <row r="214" spans="1:8" ht="15" thickBot="1">
      <c r="A214" s="4">
        <v>1708</v>
      </c>
      <c r="B214" s="5">
        <v>76</v>
      </c>
      <c r="C214" s="72"/>
      <c r="D214" s="6">
        <f t="shared" si="18"/>
        <v>1.5369289906367795E-2</v>
      </c>
      <c r="E214" s="7">
        <f t="shared" si="16"/>
        <v>7.6846449531838973E-3</v>
      </c>
      <c r="F214" s="8">
        <f t="shared" si="19"/>
        <v>1.7922789509437383E-2</v>
      </c>
      <c r="G214" s="6">
        <f t="shared" si="17"/>
        <v>8.9613947547186913E-3</v>
      </c>
      <c r="H214" s="9">
        <f t="shared" si="15"/>
        <v>1.6646039707902589E-2</v>
      </c>
    </row>
    <row r="215" spans="1:8" ht="15" thickBot="1">
      <c r="A215" s="4">
        <v>1690</v>
      </c>
      <c r="B215" s="5">
        <v>74</v>
      </c>
      <c r="C215" s="72"/>
      <c r="D215" s="6">
        <f t="shared" si="18"/>
        <v>-1.0594566431396028E-2</v>
      </c>
      <c r="E215" s="7">
        <f t="shared" si="16"/>
        <v>-5.297283215698014E-3</v>
      </c>
      <c r="F215" s="8">
        <f t="shared" si="19"/>
        <v>-2.6668247082161294E-2</v>
      </c>
      <c r="G215" s="6">
        <f t="shared" si="17"/>
        <v>-1.3334123541080647E-2</v>
      </c>
      <c r="H215" s="9">
        <f t="shared" si="15"/>
        <v>-1.863140675677866E-2</v>
      </c>
    </row>
    <row r="216" spans="1:8" ht="15" thickBot="1">
      <c r="A216" s="4">
        <v>1673.849976</v>
      </c>
      <c r="B216" s="5">
        <v>73.349997999999999</v>
      </c>
      <c r="C216" s="72"/>
      <c r="D216" s="6">
        <f t="shared" si="18"/>
        <v>-9.6021809555016779E-3</v>
      </c>
      <c r="E216" s="7">
        <f t="shared" si="16"/>
        <v>-4.8010904777508389E-3</v>
      </c>
      <c r="F216" s="8">
        <f t="shared" si="19"/>
        <v>-8.8226158817097354E-3</v>
      </c>
      <c r="G216" s="6">
        <f t="shared" si="17"/>
        <v>-4.4113079408548677E-3</v>
      </c>
      <c r="H216" s="9">
        <f t="shared" si="15"/>
        <v>-9.2123984186057058E-3</v>
      </c>
    </row>
    <row r="217" spans="1:8" ht="15" thickBot="1">
      <c r="A217" s="4">
        <v>1665.0500489999999</v>
      </c>
      <c r="B217" s="5">
        <v>73.449996999999996</v>
      </c>
      <c r="C217" s="72"/>
      <c r="D217" s="6">
        <f t="shared" si="18"/>
        <v>-5.2711655393903158E-3</v>
      </c>
      <c r="E217" s="7">
        <f t="shared" si="16"/>
        <v>-2.6355827696951579E-3</v>
      </c>
      <c r="F217" s="8">
        <f t="shared" si="19"/>
        <v>1.3623844533137402E-3</v>
      </c>
      <c r="G217" s="6">
        <f t="shared" si="17"/>
        <v>6.8119222665687009E-4</v>
      </c>
      <c r="H217" s="9">
        <f t="shared" si="15"/>
        <v>-1.9543905430382878E-3</v>
      </c>
    </row>
    <row r="218" spans="1:8" ht="15" thickBot="1">
      <c r="A218" s="4">
        <v>1650</v>
      </c>
      <c r="B218" s="5">
        <v>73.300003000000004</v>
      </c>
      <c r="C218" s="72"/>
      <c r="D218" s="6">
        <f t="shared" si="18"/>
        <v>-9.079894527600876E-3</v>
      </c>
      <c r="E218" s="7">
        <f t="shared" si="16"/>
        <v>-4.539947263800438E-3</v>
      </c>
      <c r="F218" s="8">
        <f t="shared" si="19"/>
        <v>-2.0442119554743374E-3</v>
      </c>
      <c r="G218" s="6">
        <f t="shared" si="17"/>
        <v>-1.0221059777371687E-3</v>
      </c>
      <c r="H218" s="9">
        <f t="shared" si="15"/>
        <v>-5.5620532415376067E-3</v>
      </c>
    </row>
    <row r="219" spans="1:8" ht="15" thickBot="1">
      <c r="A219" s="4">
        <v>1602</v>
      </c>
      <c r="B219" s="5">
        <v>71.949996999999996</v>
      </c>
      <c r="C219" s="72"/>
      <c r="D219" s="6">
        <f t="shared" si="18"/>
        <v>-2.9522439266321726E-2</v>
      </c>
      <c r="E219" s="7">
        <f t="shared" si="16"/>
        <v>-1.4761219633160863E-2</v>
      </c>
      <c r="F219" s="8">
        <f t="shared" si="19"/>
        <v>-1.8589258182545542E-2</v>
      </c>
      <c r="G219" s="6">
        <f t="shared" si="17"/>
        <v>-9.294629091272771E-3</v>
      </c>
      <c r="H219" s="9">
        <f t="shared" si="15"/>
        <v>-2.4055848724433636E-2</v>
      </c>
    </row>
    <row r="220" spans="1:8" ht="15" thickBot="1">
      <c r="A220" s="4">
        <v>1611</v>
      </c>
      <c r="B220" s="5">
        <v>71.599997999999999</v>
      </c>
      <c r="C220" s="72"/>
      <c r="D220" s="6">
        <f t="shared" si="18"/>
        <v>5.6022555486697516E-3</v>
      </c>
      <c r="E220" s="7">
        <f t="shared" si="16"/>
        <v>2.8011277743348758E-3</v>
      </c>
      <c r="F220" s="8">
        <f t="shared" si="19"/>
        <v>-4.8763456041152516E-3</v>
      </c>
      <c r="G220" s="6">
        <f t="shared" si="17"/>
        <v>-2.4381728020576258E-3</v>
      </c>
      <c r="H220" s="9">
        <f t="shared" si="15"/>
        <v>3.6295497227725E-4</v>
      </c>
    </row>
    <row r="221" spans="1:8" ht="15" thickBot="1">
      <c r="A221" s="4">
        <v>1622</v>
      </c>
      <c r="B221" s="5">
        <v>71.550003000000004</v>
      </c>
      <c r="C221" s="72"/>
      <c r="D221" s="6">
        <f t="shared" si="18"/>
        <v>6.8048514983837897E-3</v>
      </c>
      <c r="E221" s="7">
        <f t="shared" si="16"/>
        <v>3.4024257491918949E-3</v>
      </c>
      <c r="F221" s="8">
        <f t="shared" si="19"/>
        <v>-6.9849810245835222E-4</v>
      </c>
      <c r="G221" s="6">
        <f t="shared" si="17"/>
        <v>-3.4924905122917611E-4</v>
      </c>
      <c r="H221" s="9">
        <f t="shared" si="15"/>
        <v>3.0531766979627188E-3</v>
      </c>
    </row>
    <row r="222" spans="1:8" ht="15" thickBot="1">
      <c r="A222" s="4">
        <v>1609.900024</v>
      </c>
      <c r="B222" s="5">
        <v>71.25</v>
      </c>
      <c r="C222" s="72"/>
      <c r="D222" s="6">
        <f t="shared" si="18"/>
        <v>-7.4878755193513872E-3</v>
      </c>
      <c r="E222" s="7">
        <f t="shared" si="16"/>
        <v>-3.7439377596756936E-3</v>
      </c>
      <c r="F222" s="8">
        <f t="shared" si="19"/>
        <v>-4.2017287824203976E-3</v>
      </c>
      <c r="G222" s="6">
        <f t="shared" si="17"/>
        <v>-2.1008643912101988E-3</v>
      </c>
      <c r="H222" s="9">
        <f t="shared" si="15"/>
        <v>-5.844802150885892E-3</v>
      </c>
    </row>
    <row r="223" spans="1:8" ht="15" thickBot="1">
      <c r="A223" s="4">
        <v>1597.849976</v>
      </c>
      <c r="B223" s="5">
        <v>70.900002000000001</v>
      </c>
      <c r="C223" s="72"/>
      <c r="D223" s="6">
        <f t="shared" si="18"/>
        <v>-7.5131195899519384E-3</v>
      </c>
      <c r="E223" s="7">
        <f t="shared" si="16"/>
        <v>-3.7565597949759692E-3</v>
      </c>
      <c r="F223" s="8">
        <f t="shared" si="19"/>
        <v>-4.9243574019337379E-3</v>
      </c>
      <c r="G223" s="6">
        <f t="shared" si="17"/>
        <v>-2.4621787009668689E-3</v>
      </c>
      <c r="H223" s="9">
        <f t="shared" si="15"/>
        <v>-6.2187384959428386E-3</v>
      </c>
    </row>
    <row r="224" spans="1:8" ht="15" thickBot="1">
      <c r="A224" s="4">
        <v>1604.6999510000001</v>
      </c>
      <c r="B224" s="5">
        <v>73.199996999999996</v>
      </c>
      <c r="C224" s="72"/>
      <c r="D224" s="6">
        <f t="shared" si="18"/>
        <v>4.2778321039562131E-3</v>
      </c>
      <c r="E224" s="7">
        <f t="shared" si="16"/>
        <v>2.1389160519781065E-3</v>
      </c>
      <c r="F224" s="8">
        <f t="shared" si="19"/>
        <v>3.1924918236832314E-2</v>
      </c>
      <c r="G224" s="6">
        <f t="shared" si="17"/>
        <v>1.5962459118416157E-2</v>
      </c>
      <c r="H224" s="9">
        <f t="shared" si="15"/>
        <v>1.8101375170394264E-2</v>
      </c>
    </row>
    <row r="225" spans="1:8" ht="15" thickBot="1">
      <c r="A225" s="4">
        <v>1594.599976</v>
      </c>
      <c r="B225" s="5">
        <v>75.5</v>
      </c>
      <c r="C225" s="72"/>
      <c r="D225" s="6">
        <f t="shared" si="18"/>
        <v>-6.3138866524126702E-3</v>
      </c>
      <c r="E225" s="7">
        <f t="shared" si="16"/>
        <v>-3.1569433262063351E-3</v>
      </c>
      <c r="F225" s="8">
        <f t="shared" si="19"/>
        <v>3.0937276271320605E-2</v>
      </c>
      <c r="G225" s="6">
        <f t="shared" si="17"/>
        <v>1.5468638135660302E-2</v>
      </c>
      <c r="H225" s="9">
        <f t="shared" si="15"/>
        <v>1.2311694809453967E-2</v>
      </c>
    </row>
    <row r="226" spans="1:8" ht="15" thickBot="1">
      <c r="A226" s="4">
        <v>1569</v>
      </c>
      <c r="B226" s="5">
        <v>75.699996999999996</v>
      </c>
      <c r="C226" s="72"/>
      <c r="D226" s="6">
        <f t="shared" si="18"/>
        <v>-1.6184432284565928E-2</v>
      </c>
      <c r="E226" s="7">
        <f t="shared" si="16"/>
        <v>-8.0922161422829642E-3</v>
      </c>
      <c r="F226" s="8">
        <f t="shared" si="19"/>
        <v>2.6454645583044042E-3</v>
      </c>
      <c r="G226" s="6">
        <f t="shared" si="17"/>
        <v>1.3227322791522021E-3</v>
      </c>
      <c r="H226" s="9">
        <f t="shared" si="15"/>
        <v>-6.7694838631307619E-3</v>
      </c>
    </row>
    <row r="227" spans="1:8" ht="15" thickBot="1">
      <c r="A227" s="4">
        <v>1554.900024</v>
      </c>
      <c r="B227" s="5">
        <v>74.300003000000004</v>
      </c>
      <c r="C227" s="72"/>
      <c r="D227" s="6">
        <f t="shared" si="18"/>
        <v>-9.0272234341859364E-3</v>
      </c>
      <c r="E227" s="7">
        <f t="shared" si="16"/>
        <v>-4.5136117170929682E-3</v>
      </c>
      <c r="F227" s="8">
        <f t="shared" si="19"/>
        <v>-1.8667128712720086E-2</v>
      </c>
      <c r="G227" s="6">
        <f t="shared" si="17"/>
        <v>-9.333564356360043E-3</v>
      </c>
      <c r="H227" s="9">
        <f t="shared" si="15"/>
        <v>-1.384717607345301E-2</v>
      </c>
    </row>
    <row r="228" spans="1:8" ht="15" thickBot="1">
      <c r="A228" s="4">
        <v>1559.0500489999999</v>
      </c>
      <c r="B228" s="5">
        <v>76</v>
      </c>
      <c r="C228" s="72"/>
      <c r="D228" s="6">
        <f t="shared" si="18"/>
        <v>2.6654425149586344E-3</v>
      </c>
      <c r="E228" s="7">
        <f t="shared" si="16"/>
        <v>1.3327212574793172E-3</v>
      </c>
      <c r="F228" s="8">
        <f t="shared" si="19"/>
        <v>2.2622348185767846E-2</v>
      </c>
      <c r="G228" s="6">
        <f t="shared" si="17"/>
        <v>1.1311174092883923E-2</v>
      </c>
      <c r="H228" s="9">
        <f t="shared" si="15"/>
        <v>1.2643895350363241E-2</v>
      </c>
    </row>
    <row r="229" spans="1:8" ht="15" thickBot="1">
      <c r="A229" s="4">
        <v>1571.849976</v>
      </c>
      <c r="B229" s="5">
        <v>74.349997999999999</v>
      </c>
      <c r="C229" s="72"/>
      <c r="D229" s="6">
        <f t="shared" si="18"/>
        <v>8.176561506622472E-3</v>
      </c>
      <c r="E229" s="7">
        <f t="shared" si="16"/>
        <v>4.088280753311236E-3</v>
      </c>
      <c r="F229" s="8">
        <f t="shared" si="19"/>
        <v>-2.1949694279965615E-2</v>
      </c>
      <c r="G229" s="6">
        <f t="shared" si="17"/>
        <v>-1.0974847139982808E-2</v>
      </c>
      <c r="H229" s="9">
        <f t="shared" si="15"/>
        <v>-6.8865663866715717E-3</v>
      </c>
    </row>
    <row r="230" spans="1:8" ht="15" thickBot="1">
      <c r="A230" s="4">
        <v>1557.1999510000001</v>
      </c>
      <c r="B230" s="5">
        <v>79.400002000000001</v>
      </c>
      <c r="C230" s="72"/>
      <c r="D230" s="6">
        <f t="shared" si="18"/>
        <v>-9.363949050862682E-3</v>
      </c>
      <c r="E230" s="7">
        <f t="shared" si="16"/>
        <v>-4.681974525431341E-3</v>
      </c>
      <c r="F230" s="8">
        <f t="shared" si="19"/>
        <v>6.5714747435641138E-2</v>
      </c>
      <c r="G230" s="6">
        <f t="shared" si="17"/>
        <v>3.2857373717820569E-2</v>
      </c>
      <c r="H230" s="9">
        <f t="shared" si="15"/>
        <v>2.8175399192389226E-2</v>
      </c>
    </row>
    <row r="231" spans="1:8" ht="15" thickBot="1">
      <c r="A231" s="4">
        <v>1544</v>
      </c>
      <c r="B231" s="5">
        <v>79.349997999999999</v>
      </c>
      <c r="C231" s="72"/>
      <c r="D231" s="6">
        <f t="shared" si="18"/>
        <v>-8.5128536848435559E-3</v>
      </c>
      <c r="E231" s="7">
        <f t="shared" si="16"/>
        <v>-4.256426842421778E-3</v>
      </c>
      <c r="F231" s="8">
        <f t="shared" si="19"/>
        <v>-6.2997167437774657E-4</v>
      </c>
      <c r="G231" s="6">
        <f t="shared" si="17"/>
        <v>-3.1498583718887329E-4</v>
      </c>
      <c r="H231" s="9">
        <f t="shared" si="15"/>
        <v>-4.5714126796106511E-3</v>
      </c>
    </row>
    <row r="232" spans="1:8" ht="15" thickBot="1">
      <c r="A232" s="4">
        <v>1543.5</v>
      </c>
      <c r="B232" s="5">
        <v>78.599997999999999</v>
      </c>
      <c r="C232" s="72"/>
      <c r="D232" s="6">
        <f t="shared" si="18"/>
        <v>-3.2388664250749259E-4</v>
      </c>
      <c r="E232" s="7">
        <f t="shared" si="16"/>
        <v>-1.6194332125374629E-4</v>
      </c>
      <c r="F232" s="8">
        <f t="shared" si="19"/>
        <v>-9.4967477777609371E-3</v>
      </c>
      <c r="G232" s="6">
        <f t="shared" si="17"/>
        <v>-4.7483738888804685E-3</v>
      </c>
      <c r="H232" s="9">
        <f t="shared" si="15"/>
        <v>-4.9103172101342147E-3</v>
      </c>
    </row>
    <row r="233" spans="1:8" ht="15" thickBot="1">
      <c r="A233" s="4">
        <v>1552.6999510000001</v>
      </c>
      <c r="B233" s="5">
        <v>80.099997999999999</v>
      </c>
      <c r="C233" s="72"/>
      <c r="D233" s="6">
        <f t="shared" si="18"/>
        <v>5.9427544869783307E-3</v>
      </c>
      <c r="E233" s="7">
        <f t="shared" si="16"/>
        <v>2.9713772434891653E-3</v>
      </c>
      <c r="F233" s="8">
        <f t="shared" si="19"/>
        <v>1.8904155115656192E-2</v>
      </c>
      <c r="G233" s="6">
        <f t="shared" si="17"/>
        <v>9.4520775578280959E-3</v>
      </c>
      <c r="H233" s="9">
        <f t="shared" si="15"/>
        <v>1.2423454801317261E-2</v>
      </c>
    </row>
    <row r="234" spans="1:8" ht="15" thickBot="1">
      <c r="A234" s="4">
        <v>1527.8000489999999</v>
      </c>
      <c r="B234" s="5">
        <v>85.150002000000001</v>
      </c>
      <c r="C234" s="72"/>
      <c r="D234" s="6">
        <f t="shared" si="18"/>
        <v>-1.6166495249672747E-2</v>
      </c>
      <c r="E234" s="7">
        <f t="shared" si="16"/>
        <v>-8.0832476248363736E-3</v>
      </c>
      <c r="F234" s="8">
        <f t="shared" si="19"/>
        <v>6.1138601491135279E-2</v>
      </c>
      <c r="G234" s="6">
        <f t="shared" si="17"/>
        <v>3.056930074556764E-2</v>
      </c>
      <c r="H234" s="9">
        <f t="shared" si="15"/>
        <v>2.2486053120731264E-2</v>
      </c>
    </row>
    <row r="235" spans="1:8" ht="15" thickBot="1">
      <c r="A235" s="4">
        <v>1536.349976</v>
      </c>
      <c r="B235" s="5">
        <v>87.300003000000004</v>
      </c>
      <c r="C235" s="72"/>
      <c r="D235" s="6">
        <f t="shared" si="18"/>
        <v>5.5806335327996757E-3</v>
      </c>
      <c r="E235" s="7">
        <f t="shared" si="16"/>
        <v>2.7903167663998378E-3</v>
      </c>
      <c r="F235" s="8">
        <f t="shared" si="19"/>
        <v>2.4936066613157715E-2</v>
      </c>
      <c r="G235" s="6">
        <f t="shared" si="17"/>
        <v>1.2468033306578858E-2</v>
      </c>
      <c r="H235" s="9">
        <f t="shared" si="15"/>
        <v>1.5258350072978696E-2</v>
      </c>
    </row>
    <row r="236" spans="1:8" ht="15" thickBot="1">
      <c r="A236" s="4">
        <v>1533.3000489999999</v>
      </c>
      <c r="B236" s="5">
        <v>83.400002000000001</v>
      </c>
      <c r="C236" s="72"/>
      <c r="D236" s="6">
        <f t="shared" si="18"/>
        <v>-1.9871503127596698E-3</v>
      </c>
      <c r="E236" s="7">
        <f t="shared" si="16"/>
        <v>-9.9357515637983488E-4</v>
      </c>
      <c r="F236" s="8">
        <f t="shared" si="19"/>
        <v>-4.5702163864300982E-2</v>
      </c>
      <c r="G236" s="6">
        <f t="shared" si="17"/>
        <v>-2.2851081932150491E-2</v>
      </c>
      <c r="H236" s="9">
        <f t="shared" si="15"/>
        <v>-2.3844657088530327E-2</v>
      </c>
    </row>
    <row r="237" spans="1:8" ht="15" thickBot="1">
      <c r="A237" s="4">
        <v>1506.6999510000001</v>
      </c>
      <c r="B237" s="5">
        <v>79.400002000000001</v>
      </c>
      <c r="C237" s="72"/>
      <c r="D237" s="6">
        <f t="shared" si="18"/>
        <v>-1.7500511113721647E-2</v>
      </c>
      <c r="E237" s="7">
        <f t="shared" si="16"/>
        <v>-8.7502555568608233E-3</v>
      </c>
      <c r="F237" s="8">
        <f t="shared" si="19"/>
        <v>-4.914993990350959E-2</v>
      </c>
      <c r="G237" s="6">
        <f t="shared" si="17"/>
        <v>-2.4574969951754795E-2</v>
      </c>
      <c r="H237" s="9">
        <f t="shared" si="15"/>
        <v>-3.3325225508615622E-2</v>
      </c>
    </row>
    <row r="238" spans="1:8" ht="15" thickBot="1">
      <c r="A238" s="4">
        <v>1507.650024</v>
      </c>
      <c r="B238" s="5">
        <v>73</v>
      </c>
      <c r="C238" s="72"/>
      <c r="D238" s="6">
        <f t="shared" si="18"/>
        <v>6.3036677183464377E-4</v>
      </c>
      <c r="E238" s="7">
        <f t="shared" si="16"/>
        <v>3.1518338591732188E-4</v>
      </c>
      <c r="F238" s="8">
        <f t="shared" si="19"/>
        <v>-8.4038952293615438E-2</v>
      </c>
      <c r="G238" s="6">
        <f t="shared" si="17"/>
        <v>-4.2019476146807719E-2</v>
      </c>
      <c r="H238" s="9">
        <f t="shared" si="15"/>
        <v>-4.1704292760890396E-2</v>
      </c>
    </row>
    <row r="239" spans="1:8" ht="15" thickBot="1">
      <c r="A239" s="4">
        <v>1529</v>
      </c>
      <c r="B239" s="5">
        <v>73.25</v>
      </c>
      <c r="C239" s="72"/>
      <c r="D239" s="6">
        <f t="shared" si="18"/>
        <v>1.4061763871389894E-2</v>
      </c>
      <c r="E239" s="7">
        <f t="shared" si="16"/>
        <v>7.030881935694947E-3</v>
      </c>
      <c r="F239" s="8">
        <f t="shared" si="19"/>
        <v>3.4188067487854611E-3</v>
      </c>
      <c r="G239" s="6">
        <f t="shared" si="17"/>
        <v>1.7094033743927305E-3</v>
      </c>
      <c r="H239" s="9">
        <f t="shared" si="15"/>
        <v>8.7402853100876782E-3</v>
      </c>
    </row>
    <row r="240" spans="1:8" ht="15" thickBot="1">
      <c r="A240" s="4">
        <v>1507.0500489999999</v>
      </c>
      <c r="B240" s="5">
        <v>72.150002000000001</v>
      </c>
      <c r="C240" s="72"/>
      <c r="D240" s="6">
        <f t="shared" si="18"/>
        <v>-1.4459796838778337E-2</v>
      </c>
      <c r="E240" s="7">
        <f t="shared" si="16"/>
        <v>-7.2298984193891686E-3</v>
      </c>
      <c r="F240" s="8">
        <f t="shared" si="19"/>
        <v>-1.5130934957269505E-2</v>
      </c>
      <c r="G240" s="6">
        <f t="shared" si="17"/>
        <v>-7.5654674786347527E-3</v>
      </c>
      <c r="H240" s="9">
        <f t="shared" si="15"/>
        <v>-1.479536589802392E-2</v>
      </c>
    </row>
    <row r="241" spans="1:8" ht="15" thickBot="1">
      <c r="A241" s="4">
        <v>1528.8000489999999</v>
      </c>
      <c r="B241" s="5">
        <v>72.400002000000001</v>
      </c>
      <c r="C241" s="72"/>
      <c r="D241" s="6">
        <f t="shared" si="18"/>
        <v>1.4329015887060852E-2</v>
      </c>
      <c r="E241" s="7">
        <f t="shared" si="16"/>
        <v>7.1645079435304262E-3</v>
      </c>
      <c r="F241" s="8">
        <f t="shared" si="19"/>
        <v>3.4590140760723926E-3</v>
      </c>
      <c r="G241" s="6">
        <f t="shared" si="17"/>
        <v>1.7295070380361963E-3</v>
      </c>
      <c r="H241" s="9">
        <f t="shared" si="15"/>
        <v>8.8940149815666218E-3</v>
      </c>
    </row>
    <row r="242" spans="1:8" ht="15" thickBot="1">
      <c r="A242" s="4">
        <v>1535.9499510000001</v>
      </c>
      <c r="B242" s="5">
        <v>72.25</v>
      </c>
      <c r="C242" s="72"/>
      <c r="D242" s="6">
        <f t="shared" si="18"/>
        <v>4.6659042150281041E-3</v>
      </c>
      <c r="E242" s="7">
        <f t="shared" si="16"/>
        <v>2.332952107514052E-3</v>
      </c>
      <c r="F242" s="8">
        <f t="shared" si="19"/>
        <v>-2.0740000234381693E-3</v>
      </c>
      <c r="G242" s="6">
        <f t="shared" si="17"/>
        <v>-1.0370000117190846E-3</v>
      </c>
      <c r="H242" s="9">
        <f t="shared" si="15"/>
        <v>1.2959520957949674E-3</v>
      </c>
    </row>
    <row r="243" spans="1:8" ht="15" thickBot="1">
      <c r="A243" s="4">
        <v>1518.8000489999999</v>
      </c>
      <c r="B243" s="5">
        <v>71.699996999999996</v>
      </c>
      <c r="C243" s="72"/>
      <c r="D243" s="6">
        <f t="shared" si="18"/>
        <v>-1.1228468572413856E-2</v>
      </c>
      <c r="E243" s="7">
        <f t="shared" si="16"/>
        <v>-5.614234286206928E-3</v>
      </c>
      <c r="F243" s="8">
        <f t="shared" si="19"/>
        <v>-7.6416212279720288E-3</v>
      </c>
      <c r="G243" s="6">
        <f t="shared" si="17"/>
        <v>-3.8208106139860144E-3</v>
      </c>
      <c r="H243" s="9">
        <f t="shared" si="15"/>
        <v>-9.4350449001929428E-3</v>
      </c>
    </row>
    <row r="244" spans="1:8" ht="15" thickBot="1">
      <c r="A244" s="4">
        <v>1532</v>
      </c>
      <c r="B244" s="5">
        <v>70.349997999999999</v>
      </c>
      <c r="C244" s="72"/>
      <c r="D244" s="6">
        <f t="shared" si="18"/>
        <v>8.6534896805774801E-3</v>
      </c>
      <c r="E244" s="7">
        <f t="shared" si="16"/>
        <v>4.3267448402887401E-3</v>
      </c>
      <c r="F244" s="8">
        <f t="shared" si="19"/>
        <v>-1.9007950633454018E-2</v>
      </c>
      <c r="G244" s="6">
        <f t="shared" si="17"/>
        <v>-9.5039753167270088E-3</v>
      </c>
      <c r="H244" s="9">
        <f t="shared" si="15"/>
        <v>-5.1772304764382687E-3</v>
      </c>
    </row>
    <row r="245" spans="1:8" ht="15" thickBot="1">
      <c r="A245" s="4">
        <v>1555.0500489999999</v>
      </c>
      <c r="B245" s="5">
        <v>69.300003000000004</v>
      </c>
      <c r="C245" s="72"/>
      <c r="D245" s="6">
        <f t="shared" si="18"/>
        <v>1.4933659646934508E-2</v>
      </c>
      <c r="E245" s="7">
        <f t="shared" si="16"/>
        <v>7.4668298234672539E-3</v>
      </c>
      <c r="F245" s="8">
        <f t="shared" si="19"/>
        <v>-1.5037805645215556E-2</v>
      </c>
      <c r="G245" s="6">
        <f t="shared" si="17"/>
        <v>-7.518902822607778E-3</v>
      </c>
      <c r="H245" s="9">
        <f t="shared" si="15"/>
        <v>-5.2072999140524018E-5</v>
      </c>
    </row>
    <row r="246" spans="1:8" ht="15" thickBot="1">
      <c r="A246" s="4">
        <v>1554.6999510000001</v>
      </c>
      <c r="B246" s="5">
        <v>71.650002000000001</v>
      </c>
      <c r="C246" s="72"/>
      <c r="D246" s="6">
        <f t="shared" si="18"/>
        <v>-2.2516150911097048E-4</v>
      </c>
      <c r="E246" s="7">
        <f t="shared" si="16"/>
        <v>-1.1258075455548524E-4</v>
      </c>
      <c r="F246" s="8">
        <f t="shared" si="19"/>
        <v>3.3348232701748769E-2</v>
      </c>
      <c r="G246" s="6">
        <f t="shared" si="17"/>
        <v>1.6674116350874384E-2</v>
      </c>
      <c r="H246" s="9">
        <f t="shared" si="15"/>
        <v>1.6561535596318899E-2</v>
      </c>
    </row>
    <row r="247" spans="1:8" ht="15" thickBot="1">
      <c r="A247" s="4">
        <v>1528</v>
      </c>
      <c r="B247" s="5">
        <v>70.75</v>
      </c>
      <c r="C247" s="72"/>
      <c r="D247" s="6">
        <f t="shared" si="18"/>
        <v>-1.7322878711894325E-2</v>
      </c>
      <c r="E247" s="7">
        <f t="shared" si="16"/>
        <v>-8.6614393559471623E-3</v>
      </c>
      <c r="F247" s="8">
        <f t="shared" si="19"/>
        <v>-1.264064566430176E-2</v>
      </c>
      <c r="G247" s="6">
        <f t="shared" si="17"/>
        <v>-6.3203228321508801E-3</v>
      </c>
      <c r="H247" s="9">
        <f t="shared" si="15"/>
        <v>-1.4981762188098043E-2</v>
      </c>
    </row>
    <row r="248" spans="1:8">
      <c r="G248" s="6"/>
      <c r="H248" s="14"/>
    </row>
    <row r="249" spans="1:8">
      <c r="F249" s="14"/>
      <c r="G249" s="14"/>
    </row>
    <row r="250" spans="1:8">
      <c r="F250" s="14"/>
      <c r="G250" s="14"/>
    </row>
    <row r="251" spans="1:8">
      <c r="F251" s="14"/>
      <c r="G251" s="14"/>
    </row>
  </sheetData>
  <mergeCells count="1">
    <mergeCell ref="J11:K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Group Details</vt:lpstr>
      <vt:lpstr>HDFC Historical Data</vt:lpstr>
      <vt:lpstr>ONGC Historical Data</vt:lpstr>
      <vt:lpstr>Spice Jet Historical Data</vt:lpstr>
      <vt:lpstr>SharpeRatio Analysis</vt:lpstr>
      <vt:lpstr>Portfolio Data Inv D</vt:lpstr>
      <vt:lpstr>Portfolio Data Inv E</vt:lpstr>
      <vt:lpstr>Portfolio Data Inv 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Shivangi Trivedi</dc:creator>
  <cp:lastModifiedBy>Shivangi Trivedi</cp:lastModifiedBy>
  <dcterms:created xsi:type="dcterms:W3CDTF">2021-12-21T11:39:00Z</dcterms:created>
  <dcterms:modified xsi:type="dcterms:W3CDTF">2021-12-24T11:08:59Z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24A283AB553446AC8C3923EBE6BCCBCC</vt:lpwstr>
  </property>
  <property fmtid="{D5CDD505-2E9C-101B-9397-08002B2CF9AE}" pid="3" name="KSOProductBuildVer">
    <vt:lpwstr>1033-11.2.0.10307</vt:lpwstr>
  </property>
</Properties>
</file>